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14.xml" ContentType="application/vnd.ms-excel.controlproperties+xml"/>
  <Override PartName="/xl/ctrlProps/ctrlProp15.xml" ContentType="application/vnd.ms-excel.controlproperties+xml"/>
  <Override PartName="/xl/comments2.xml" ContentType="application/vnd.openxmlformats-officedocument.spreadsheetml.comments+xml"/>
  <Override PartName="/xl/drawings/drawing8.xml" ContentType="application/vnd.openxmlformats-officedocument.drawing+xml"/>
  <Override PartName="/xl/ctrlProps/ctrlProp16.xml" ContentType="application/vnd.ms-excel.controlproperties+xml"/>
  <Override PartName="/xl/drawings/drawing9.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infssv01\ファイルサーバ\0850 建築課\03建築係\03耐震\70 田原市各補助金様式（全部）\R07\"/>
    </mc:Choice>
  </mc:AlternateContent>
  <bookViews>
    <workbookView xWindow="0" yWindow="0" windowWidth="28800" windowHeight="12210" tabRatio="865"/>
  </bookViews>
  <sheets>
    <sheet name="様式第１号" sheetId="1" r:id="rId1"/>
    <sheet name="別紙（１-１）" sheetId="3" r:id="rId2"/>
    <sheet name="様式第１９－１号" sheetId="70" r:id="rId3"/>
    <sheet name="別紙（１－７）" sheetId="85" r:id="rId4"/>
    <sheet name="概算工事費計算書" sheetId="79" r:id="rId5"/>
    <sheet name="様式第２０号" sheetId="63" r:id="rId6"/>
    <sheet name="様式第２１号" sheetId="78" r:id="rId7"/>
    <sheet name="委任状" sheetId="82" r:id="rId8"/>
    <sheet name="事業同意書" sheetId="83" r:id="rId9"/>
    <sheet name="様式第４号" sheetId="10" r:id="rId10"/>
    <sheet name="別紙（４-１）" sheetId="11" r:id="rId11"/>
    <sheet name="様式第２２号" sheetId="72" r:id="rId12"/>
    <sheet name="様式第７号" sheetId="14" r:id="rId13"/>
    <sheet name="様式第９号" sheetId="15" r:id="rId14"/>
    <sheet name="別紙（９-１）" sheetId="16" r:id="rId15"/>
    <sheet name="様式第１２号" sheetId="65" r:id="rId16"/>
    <sheet name="様式第１３号" sheetId="36" r:id="rId17"/>
    <sheet name="様式第１４号" sheetId="17" r:id="rId18"/>
    <sheet name="別紙（１４-１）" sheetId="18" r:id="rId19"/>
    <sheet name="様式第１６号" sheetId="24" r:id="rId20"/>
    <sheet name="様式第２３号" sheetId="73" r:id="rId21"/>
    <sheet name="データベース" sheetId="80" state="hidden" r:id="rId22"/>
    <sheet name="金物・A工法一覧表" sheetId="81" r:id="rId23"/>
    <sheet name="同意書（情報）" sheetId="84" r:id="rId24"/>
    <sheet name="様式第１７号" sheetId="61" r:id="rId25"/>
  </sheets>
  <definedNames>
    <definedName name="_xlnm._FilterDatabase" localSheetId="21" hidden="1">データベース!$AC$1:$BZ$82</definedName>
    <definedName name="【1.5倍】">金物・A工法一覧表!$B$16:$E$16</definedName>
    <definedName name="【２倍】">金物・A工法一覧表!$B$17:$E$17</definedName>
    <definedName name="【３倍】">金物・A工法一覧表!$B$18:$E$18</definedName>
    <definedName name="_xlnm.Print_Area" localSheetId="7">委任状!$A$1:$Y$35</definedName>
    <definedName name="_xlnm.Print_Area" localSheetId="22">金物・A工法一覧表!$A$1:$E$24</definedName>
    <definedName name="_xlnm.Print_Area" localSheetId="8">事業同意書!$A$1:$AA$42</definedName>
    <definedName name="_xlnm.Print_Area" localSheetId="23">'同意書（情報）'!$A$1:$AA$43</definedName>
    <definedName name="_xlnm.Print_Area" localSheetId="1">'別紙（１-１）'!$A$1:$Z$53</definedName>
    <definedName name="_xlnm.Print_Area" localSheetId="18">'別紙（１４-１）'!$B$1:$Y$49</definedName>
    <definedName name="_xlnm.Print_Area" localSheetId="3">'別紙（１－７）'!$A$1:$Z$34</definedName>
    <definedName name="_xlnm.Print_Area" localSheetId="10">'別紙（４-１）'!$B$1:$Y$49</definedName>
    <definedName name="_xlnm.Print_Area" localSheetId="14">'別紙（９-１）'!$B$1:$X$42</definedName>
    <definedName name="_xlnm.Print_Area" localSheetId="15">様式第１２号!$A$1:$AA$40</definedName>
    <definedName name="_xlnm.Print_Area" localSheetId="16">様式第１３号!$A$1:$AA$37</definedName>
    <definedName name="_xlnm.Print_Area" localSheetId="17">様式第１４号!$A$1:$AA$41</definedName>
    <definedName name="_xlnm.Print_Area" localSheetId="19">様式第１６号!$A$1:$AA$40</definedName>
    <definedName name="_xlnm.Print_Area" localSheetId="24">様式第１７号!$A$1:$AA$38</definedName>
    <definedName name="_xlnm.Print_Area" localSheetId="2">'様式第１９－１号'!$A$1:$Z$30</definedName>
    <definedName name="_xlnm.Print_Area" localSheetId="0">様式第１号!$A$1:$AA$44</definedName>
    <definedName name="_xlnm.Print_Area" localSheetId="5">様式第２０号!$A$1:$Z$35</definedName>
    <definedName name="_xlnm.Print_Area" localSheetId="6">様式第２１号!$A$1:$Z$40</definedName>
    <definedName name="_xlnm.Print_Area" localSheetId="11">様式第２２号!$A$1:$M$36</definedName>
    <definedName name="_xlnm.Print_Area" localSheetId="20">様式第２３号!$B$1:$AE$67</definedName>
    <definedName name="_xlnm.Print_Area" localSheetId="9">様式第４号!$A$1:$AA$43</definedName>
    <definedName name="_xlnm.Print_Area" localSheetId="12">様式第７号!$A$1:$AA$40</definedName>
    <definedName name="_xlnm.Print_Area" localSheetId="13">様式第９号!$A$1:$AA$41</definedName>
    <definedName name="い">金物・A工法一覧表!$B$4:$H$4</definedName>
    <definedName name="かすがい">金物・A工法一覧表!$B$5:$B$14</definedName>
    <definedName name="コーナー">金物・A工法一覧表!$C$5:$C$14</definedName>
    <definedName name="ち">金物・A工法一覧表!$B$11:$F$11</definedName>
    <definedName name="と">金物・A工法一覧表!$B$10:$F$10</definedName>
    <definedName name="に">金物・A工法一覧表!$B$7:$F$7</definedName>
    <definedName name="ぬ">金物・A工法一覧表!$B$13:$F$13</definedName>
    <definedName name="は">金物・A工法一覧表!$B$6:$F$6</definedName>
    <definedName name="へ">金物・A工法一覧表!$B$9:$F$9</definedName>
    <definedName name="ほ">金物・A工法一覧表!$B$8:$G$8</definedName>
    <definedName name="り">金物・A工法一覧表!$B$12:$F$12</definedName>
    <definedName name="ろ">金物・A工法一覧表!$B$5:$F$5</definedName>
    <definedName name="を">金物・A工法一覧表!$B$14:$F$14</definedName>
    <definedName name="監氏名" localSheetId="3">'様式第１９－１号'!$H$17</definedName>
    <definedName name="監氏名">'様式第１９－１号'!$H$17</definedName>
    <definedName name="監社名" localSheetId="3">'様式第１９－１号'!$H$17</definedName>
    <definedName name="監社名">'様式第１９－１号'!$H$17</definedName>
    <definedName name="監住所" localSheetId="3">'様式第１９－１号'!$H$18</definedName>
    <definedName name="監住所">'様式第１９－１号'!$H$18</definedName>
    <definedName name="監電話" localSheetId="3">'様式第１９－１号'!$H$20</definedName>
    <definedName name="監電話">'様式第１９－１号'!$H$20</definedName>
    <definedName name="工氏名" localSheetId="3">'様式第１９－１号'!$R$22</definedName>
    <definedName name="工氏名">'様式第１９－１号'!$R$22</definedName>
    <definedName name="工社名" localSheetId="3">'様式第１９－１号'!$H$22</definedName>
    <definedName name="工社名">'様式第１９－１号'!$H$22</definedName>
    <definedName name="工住所" localSheetId="3">'様式第１９－１号'!$H$24</definedName>
    <definedName name="工住所">'様式第１９－１号'!$H$24</definedName>
    <definedName name="工電話" localSheetId="3">'様式第１９－１号'!$H$26</definedName>
    <definedName name="工電話">'様式第１９－１号'!$H$26</definedName>
    <definedName name="告示" localSheetId="22">金物・A工法一覧表!$A$4:$A$14</definedName>
    <definedName name="申請者氏名" localSheetId="3">'別紙（１－７）'!#REF!</definedName>
    <definedName name="申請者氏名">様式第１号!$R$11</definedName>
    <definedName name="申請者住所" localSheetId="3">'別紙（１－７）'!#REF!</definedName>
    <definedName name="申請者住所">様式第１号!$R$9</definedName>
    <definedName name="申請者電話番号" localSheetId="3">'別紙（１－７）'!#REF!</definedName>
    <definedName name="申請者電話番号">様式第１号!$R$13</definedName>
    <definedName name="設氏名" localSheetId="3">'様式第１９－１号'!$H$7</definedName>
    <definedName name="設氏名">'様式第１９－１号'!$H$7</definedName>
    <definedName name="設社名" localSheetId="3">'様式第１９－１号'!$H$9</definedName>
    <definedName name="設社名">'様式第１９－１号'!$H$9</definedName>
    <definedName name="設住所" localSheetId="3">'様式第１９－１号'!$H$10</definedName>
    <definedName name="設住所">'様式第１９－１号'!$H$10</definedName>
    <definedName name="設電話" localSheetId="3">'様式第１９－１号'!$H$12</definedName>
    <definedName name="設電話">'様式第１９－１号'!$H$12</definedName>
    <definedName name="和暦" localSheetId="3">データベース!$AA$1:$AA$58</definedName>
    <definedName name="和暦">データベース!$AA$1:$AA$58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8" i="16" l="1"/>
  <c r="U27" i="16"/>
  <c r="U26" i="16"/>
  <c r="K29" i="16" s="1"/>
  <c r="K31" i="16"/>
  <c r="K33" i="16" s="1"/>
  <c r="K22" i="16"/>
  <c r="K24" i="16" s="1"/>
  <c r="K20" i="16"/>
  <c r="U19" i="16"/>
  <c r="U18" i="16"/>
  <c r="U17" i="16"/>
  <c r="AB31" i="16"/>
  <c r="W5" i="11"/>
  <c r="R5" i="11"/>
  <c r="L5" i="11"/>
  <c r="N35" i="16" l="1"/>
  <c r="K34" i="16"/>
  <c r="K11" i="85"/>
  <c r="K9" i="85"/>
  <c r="E23" i="79" l="1"/>
  <c r="E22" i="79"/>
  <c r="E21" i="79"/>
  <c r="J21" i="79" s="1"/>
  <c r="E20" i="79"/>
  <c r="J20" i="79" s="1"/>
  <c r="Q25" i="11" l="1"/>
  <c r="P17" i="16" s="1"/>
  <c r="P18" i="16"/>
  <c r="Z5" i="73" l="1"/>
  <c r="Y5" i="73"/>
  <c r="AB4" i="85" l="1"/>
  <c r="AB32" i="16" s="1"/>
  <c r="R20" i="85"/>
  <c r="K18" i="85"/>
  <c r="K15" i="85"/>
  <c r="R7" i="85"/>
  <c r="R19" i="84" l="1"/>
  <c r="R18" i="84"/>
  <c r="R17" i="84"/>
  <c r="R15" i="84"/>
  <c r="R14" i="84"/>
  <c r="R13" i="84"/>
  <c r="R11" i="84"/>
  <c r="R9" i="84"/>
  <c r="R10" i="84"/>
  <c r="J34" i="83"/>
  <c r="X26" i="82"/>
  <c r="H34" i="83"/>
  <c r="V26" i="82"/>
  <c r="P22" i="83"/>
  <c r="S22" i="83" s="1"/>
  <c r="J19" i="83"/>
  <c r="R15" i="83"/>
  <c r="R13" i="83"/>
  <c r="R11" i="83"/>
  <c r="T26" i="82"/>
  <c r="E34" i="83"/>
  <c r="F30" i="82"/>
  <c r="F29" i="82"/>
  <c r="F28" i="82"/>
  <c r="F10" i="82"/>
  <c r="F9" i="82"/>
  <c r="F8" i="82"/>
  <c r="F6" i="82"/>
  <c r="T3" i="63" l="1"/>
  <c r="V3" i="63"/>
  <c r="X3" i="63"/>
  <c r="Q5" i="63"/>
  <c r="Q6" i="63"/>
  <c r="R6" i="73" l="1"/>
  <c r="Q6" i="73"/>
  <c r="P6" i="73"/>
  <c r="O6" i="73"/>
  <c r="R5" i="73"/>
  <c r="Q5" i="73"/>
  <c r="P5" i="73"/>
  <c r="O5" i="73"/>
  <c r="N5" i="73"/>
  <c r="X64" i="73"/>
  <c r="W64" i="73"/>
  <c r="V64" i="73"/>
  <c r="U64" i="73"/>
  <c r="X63" i="73"/>
  <c r="W63" i="73"/>
  <c r="V63" i="73"/>
  <c r="U63" i="73"/>
  <c r="T63" i="73"/>
  <c r="X62" i="73"/>
  <c r="W62" i="73"/>
  <c r="V62" i="73"/>
  <c r="U62" i="73"/>
  <c r="X61" i="73"/>
  <c r="W61" i="73"/>
  <c r="V61" i="73"/>
  <c r="U61" i="73"/>
  <c r="T61" i="73"/>
  <c r="X60" i="73"/>
  <c r="W60" i="73"/>
  <c r="V60" i="73"/>
  <c r="U60" i="73"/>
  <c r="X59" i="73"/>
  <c r="W59" i="73"/>
  <c r="V59" i="73"/>
  <c r="U59" i="73"/>
  <c r="T59" i="73"/>
  <c r="X58" i="73"/>
  <c r="W58" i="73"/>
  <c r="V58" i="73"/>
  <c r="U58" i="73"/>
  <c r="X57" i="73"/>
  <c r="W57" i="73"/>
  <c r="V57" i="73"/>
  <c r="U57" i="73"/>
  <c r="T57" i="73"/>
  <c r="X56" i="73"/>
  <c r="W56" i="73"/>
  <c r="V56" i="73"/>
  <c r="U56" i="73"/>
  <c r="X55" i="73"/>
  <c r="W55" i="73"/>
  <c r="V55" i="73"/>
  <c r="U55" i="73"/>
  <c r="T55" i="73"/>
  <c r="X54" i="73"/>
  <c r="W54" i="73"/>
  <c r="V54" i="73"/>
  <c r="U54" i="73"/>
  <c r="X53" i="73"/>
  <c r="W53" i="73"/>
  <c r="V53" i="73"/>
  <c r="U53" i="73"/>
  <c r="T53" i="73"/>
  <c r="X52" i="73"/>
  <c r="W52" i="73"/>
  <c r="V52" i="73"/>
  <c r="U52" i="73"/>
  <c r="X51" i="73"/>
  <c r="W51" i="73"/>
  <c r="V51" i="73"/>
  <c r="U51" i="73"/>
  <c r="T51" i="73"/>
  <c r="X50" i="73"/>
  <c r="W50" i="73"/>
  <c r="V50" i="73"/>
  <c r="U50" i="73"/>
  <c r="X49" i="73"/>
  <c r="W49" i="73"/>
  <c r="V49" i="73"/>
  <c r="U49" i="73"/>
  <c r="T49" i="73"/>
  <c r="X48" i="73"/>
  <c r="W48" i="73"/>
  <c r="V48" i="73"/>
  <c r="U48" i="73"/>
  <c r="X47" i="73"/>
  <c r="W47" i="73"/>
  <c r="V47" i="73"/>
  <c r="U47" i="73"/>
  <c r="T47" i="73"/>
  <c r="X46" i="73"/>
  <c r="W46" i="73"/>
  <c r="V46" i="73"/>
  <c r="U46" i="73"/>
  <c r="X45" i="73"/>
  <c r="W45" i="73"/>
  <c r="V45" i="73"/>
  <c r="U45" i="73"/>
  <c r="T45" i="73"/>
  <c r="X44" i="73"/>
  <c r="W44" i="73"/>
  <c r="V44" i="73"/>
  <c r="U44" i="73"/>
  <c r="X43" i="73"/>
  <c r="W43" i="73"/>
  <c r="V43" i="73"/>
  <c r="U43" i="73"/>
  <c r="T43" i="73"/>
  <c r="X42" i="73"/>
  <c r="W42" i="73"/>
  <c r="V42" i="73"/>
  <c r="U42" i="73"/>
  <c r="X41" i="73"/>
  <c r="W41" i="73"/>
  <c r="V41" i="73"/>
  <c r="U41" i="73"/>
  <c r="T41" i="73"/>
  <c r="X40" i="73"/>
  <c r="W40" i="73"/>
  <c r="V40" i="73"/>
  <c r="U40" i="73"/>
  <c r="X39" i="73"/>
  <c r="W39" i="73"/>
  <c r="V39" i="73"/>
  <c r="U39" i="73"/>
  <c r="T39" i="73"/>
  <c r="X38" i="73"/>
  <c r="W38" i="73"/>
  <c r="V38" i="73"/>
  <c r="U38" i="73"/>
  <c r="X37" i="73"/>
  <c r="W37" i="73"/>
  <c r="V37" i="73"/>
  <c r="U37" i="73"/>
  <c r="T37" i="73"/>
  <c r="X36" i="73"/>
  <c r="W36" i="73"/>
  <c r="V36" i="73"/>
  <c r="U36" i="73"/>
  <c r="X35" i="73"/>
  <c r="W35" i="73"/>
  <c r="V35" i="73"/>
  <c r="U35" i="73"/>
  <c r="T35" i="73"/>
  <c r="X34" i="73"/>
  <c r="W34" i="73"/>
  <c r="V34" i="73"/>
  <c r="U34" i="73"/>
  <c r="X33" i="73"/>
  <c r="W33" i="73"/>
  <c r="V33" i="73"/>
  <c r="U33" i="73"/>
  <c r="T33" i="73"/>
  <c r="X32" i="73"/>
  <c r="W32" i="73"/>
  <c r="V32" i="73"/>
  <c r="U32" i="73"/>
  <c r="X31" i="73"/>
  <c r="W31" i="73"/>
  <c r="V31" i="73"/>
  <c r="U31" i="73"/>
  <c r="T31" i="73"/>
  <c r="X30" i="73"/>
  <c r="W30" i="73"/>
  <c r="V30" i="73"/>
  <c r="U30" i="73"/>
  <c r="X29" i="73"/>
  <c r="W29" i="73"/>
  <c r="V29" i="73"/>
  <c r="U29" i="73"/>
  <c r="T29" i="73"/>
  <c r="X28" i="73"/>
  <c r="W28" i="73"/>
  <c r="V28" i="73"/>
  <c r="U28" i="73"/>
  <c r="X27" i="73"/>
  <c r="W27" i="73"/>
  <c r="V27" i="73"/>
  <c r="U27" i="73"/>
  <c r="T27" i="73"/>
  <c r="X26" i="73"/>
  <c r="W26" i="73"/>
  <c r="V26" i="73"/>
  <c r="U26" i="73"/>
  <c r="X25" i="73"/>
  <c r="W25" i="73"/>
  <c r="V25" i="73"/>
  <c r="U25" i="73"/>
  <c r="T25" i="73"/>
  <c r="X24" i="73"/>
  <c r="W24" i="73"/>
  <c r="V24" i="73"/>
  <c r="U24" i="73"/>
  <c r="X23" i="73"/>
  <c r="W23" i="73"/>
  <c r="V23" i="73"/>
  <c r="U23" i="73"/>
  <c r="T23" i="73"/>
  <c r="X22" i="73"/>
  <c r="W22" i="73"/>
  <c r="V22" i="73"/>
  <c r="U22" i="73"/>
  <c r="X21" i="73"/>
  <c r="W21" i="73"/>
  <c r="V21" i="73"/>
  <c r="U21" i="73"/>
  <c r="T21" i="73"/>
  <c r="X20" i="73"/>
  <c r="W20" i="73"/>
  <c r="V20" i="73"/>
  <c r="U20" i="73"/>
  <c r="X19" i="73"/>
  <c r="W19" i="73"/>
  <c r="V19" i="73"/>
  <c r="U19" i="73"/>
  <c r="T19" i="73"/>
  <c r="X18" i="73"/>
  <c r="W18" i="73"/>
  <c r="V18" i="73"/>
  <c r="U18" i="73"/>
  <c r="X17" i="73"/>
  <c r="W17" i="73"/>
  <c r="V17" i="73"/>
  <c r="U17" i="73"/>
  <c r="T17" i="73"/>
  <c r="X16" i="73"/>
  <c r="W16" i="73"/>
  <c r="V16" i="73"/>
  <c r="U16" i="73"/>
  <c r="X15" i="73"/>
  <c r="W15" i="73"/>
  <c r="V15" i="73"/>
  <c r="U15" i="73"/>
  <c r="T15" i="73"/>
  <c r="X14" i="73"/>
  <c r="W14" i="73"/>
  <c r="V14" i="73"/>
  <c r="U14" i="73"/>
  <c r="X13" i="73"/>
  <c r="W13" i="73"/>
  <c r="V13" i="73"/>
  <c r="U13" i="73"/>
  <c r="T13" i="73"/>
  <c r="X12" i="73"/>
  <c r="W12" i="73"/>
  <c r="V12" i="73"/>
  <c r="U12" i="73"/>
  <c r="X11" i="73"/>
  <c r="W11" i="73"/>
  <c r="V11" i="73"/>
  <c r="U11" i="73"/>
  <c r="T11" i="73"/>
  <c r="X10" i="73"/>
  <c r="W10" i="73"/>
  <c r="V10" i="73"/>
  <c r="U10" i="73"/>
  <c r="X9" i="73"/>
  <c r="W9" i="73"/>
  <c r="V9" i="73"/>
  <c r="U9" i="73"/>
  <c r="T9" i="73"/>
  <c r="X8" i="73"/>
  <c r="W8" i="73"/>
  <c r="V8" i="73"/>
  <c r="U8" i="73"/>
  <c r="X7" i="73"/>
  <c r="W7" i="73"/>
  <c r="V7" i="73"/>
  <c r="U7" i="73"/>
  <c r="T7" i="73"/>
  <c r="X6" i="73"/>
  <c r="W6" i="73"/>
  <c r="V6" i="73"/>
  <c r="U6" i="73"/>
  <c r="X5" i="73"/>
  <c r="W5" i="73"/>
  <c r="V5" i="73"/>
  <c r="U5" i="73"/>
  <c r="T5" i="73"/>
  <c r="BW44" i="80" l="1"/>
  <c r="BW43" i="80"/>
  <c r="BW42" i="80"/>
  <c r="BW41" i="80"/>
  <c r="BS40" i="80"/>
  <c r="BS39" i="80"/>
  <c r="BS38" i="80"/>
  <c r="BS37" i="80"/>
  <c r="BO36" i="80"/>
  <c r="BO35" i="80"/>
  <c r="BO34" i="80"/>
  <c r="BO33" i="80"/>
  <c r="BK32" i="80"/>
  <c r="BK31" i="80"/>
  <c r="BK30" i="80"/>
  <c r="BK29" i="80"/>
  <c r="BG28" i="80"/>
  <c r="BG27" i="80"/>
  <c r="BG26" i="80"/>
  <c r="BG25" i="80"/>
  <c r="BC24" i="80"/>
  <c r="BC23" i="80"/>
  <c r="BC22" i="80"/>
  <c r="BC21" i="80"/>
  <c r="AY20" i="80"/>
  <c r="AY19" i="80"/>
  <c r="AY18" i="80"/>
  <c r="AY17" i="80"/>
  <c r="AU16" i="80"/>
  <c r="AU15" i="80"/>
  <c r="AU14" i="80"/>
  <c r="AU13" i="80"/>
  <c r="AQ12" i="80"/>
  <c r="AQ11" i="80"/>
  <c r="AQ10" i="80"/>
  <c r="AQ9" i="80"/>
  <c r="AM8" i="80"/>
  <c r="AM7" i="80"/>
  <c r="AM6" i="80"/>
  <c r="AM5" i="80"/>
  <c r="AI4" i="80"/>
  <c r="AI3" i="80"/>
  <c r="AI2" i="80"/>
  <c r="AI1" i="80"/>
  <c r="AG3" i="80"/>
  <c r="J13" i="18" l="1"/>
  <c r="J8" i="18"/>
  <c r="U8" i="11"/>
  <c r="I7" i="73"/>
  <c r="I8" i="73"/>
  <c r="I9" i="73"/>
  <c r="I10" i="73"/>
  <c r="I11" i="73"/>
  <c r="I12" i="73"/>
  <c r="I13" i="73"/>
  <c r="I14" i="73"/>
  <c r="I15" i="73"/>
  <c r="I16" i="73"/>
  <c r="I17" i="73"/>
  <c r="I18" i="73"/>
  <c r="I19" i="73"/>
  <c r="I20" i="73"/>
  <c r="I21" i="73"/>
  <c r="I22" i="73"/>
  <c r="I23" i="73"/>
  <c r="I24" i="73"/>
  <c r="I25" i="73"/>
  <c r="I26" i="73"/>
  <c r="I27" i="73"/>
  <c r="I28" i="73"/>
  <c r="I29" i="73"/>
  <c r="I30" i="73"/>
  <c r="I31" i="73"/>
  <c r="I32" i="73"/>
  <c r="I33" i="73"/>
  <c r="I34" i="73"/>
  <c r="I35" i="73"/>
  <c r="I36" i="73"/>
  <c r="I37" i="73"/>
  <c r="I38" i="73"/>
  <c r="I39" i="73"/>
  <c r="I40" i="73"/>
  <c r="I41" i="73"/>
  <c r="I42" i="73"/>
  <c r="I43" i="73"/>
  <c r="I44" i="73"/>
  <c r="I45" i="73"/>
  <c r="I46" i="73"/>
  <c r="I47" i="73"/>
  <c r="I48" i="73"/>
  <c r="I49" i="73"/>
  <c r="I50" i="73"/>
  <c r="I51" i="73"/>
  <c r="I52" i="73"/>
  <c r="I53" i="73"/>
  <c r="I54" i="73"/>
  <c r="I55" i="73"/>
  <c r="I56" i="73"/>
  <c r="I57" i="73"/>
  <c r="I58" i="73"/>
  <c r="I59" i="73"/>
  <c r="I60" i="73"/>
  <c r="I61" i="73"/>
  <c r="I62" i="73"/>
  <c r="I63" i="73"/>
  <c r="I64" i="73"/>
  <c r="I6" i="73"/>
  <c r="I5" i="73"/>
  <c r="AC64" i="80" l="1"/>
  <c r="AC65" i="80"/>
  <c r="AC66" i="80"/>
  <c r="AC67" i="80"/>
  <c r="AC68" i="80"/>
  <c r="AC69" i="80"/>
  <c r="AC70" i="80"/>
  <c r="AC71" i="80"/>
  <c r="AC72" i="80"/>
  <c r="AC73" i="80"/>
  <c r="AC74" i="80"/>
  <c r="AC75" i="80"/>
  <c r="AC76" i="80"/>
  <c r="AC77" i="80"/>
  <c r="AC78" i="80"/>
  <c r="AC79" i="80"/>
  <c r="AC80" i="80"/>
  <c r="AC81" i="80"/>
  <c r="AC82" i="80"/>
  <c r="AC83" i="80"/>
  <c r="AC84" i="80"/>
  <c r="AC85" i="80"/>
  <c r="AC86" i="80"/>
  <c r="AC87" i="80"/>
  <c r="AC88" i="80"/>
  <c r="AC89" i="80"/>
  <c r="AC90" i="80"/>
  <c r="AC91" i="80"/>
  <c r="AC92" i="80"/>
  <c r="AC93" i="80"/>
  <c r="AC94" i="80"/>
  <c r="AC95" i="80"/>
  <c r="AC96" i="80"/>
  <c r="AC97" i="80"/>
  <c r="AC98" i="80"/>
  <c r="AC99" i="80"/>
  <c r="AC100" i="80"/>
  <c r="AC101" i="80"/>
  <c r="AC102" i="80"/>
  <c r="AC103" i="80"/>
  <c r="AC104" i="80"/>
  <c r="AC105" i="80"/>
  <c r="AC106" i="80"/>
  <c r="AC107" i="80"/>
  <c r="AC108" i="80"/>
  <c r="AC109" i="80"/>
  <c r="AC110" i="80"/>
  <c r="AC111" i="80"/>
  <c r="AC112" i="80"/>
  <c r="AC113" i="80"/>
  <c r="AC114" i="80"/>
  <c r="AC115" i="80"/>
  <c r="AC116" i="80"/>
  <c r="AC117" i="80"/>
  <c r="AC118" i="80"/>
  <c r="AC119" i="80"/>
  <c r="AC120" i="80"/>
  <c r="AC121" i="80"/>
  <c r="AC122" i="80"/>
  <c r="AC63" i="80"/>
  <c r="AC60" i="80"/>
  <c r="AC2" i="80" l="1"/>
  <c r="AC3" i="80"/>
  <c r="AC4" i="80"/>
  <c r="AC5" i="80"/>
  <c r="AC6" i="80"/>
  <c r="AC7" i="80"/>
  <c r="AC8" i="80"/>
  <c r="AC9" i="80"/>
  <c r="AC10" i="80"/>
  <c r="AC11" i="80"/>
  <c r="AC12" i="80"/>
  <c r="AC13" i="80"/>
  <c r="AC14" i="80"/>
  <c r="AC15" i="80"/>
  <c r="AC16" i="80"/>
  <c r="AC17" i="80"/>
  <c r="AC18" i="80"/>
  <c r="AC19" i="80"/>
  <c r="AC20" i="80"/>
  <c r="AC21" i="80"/>
  <c r="AC22" i="80"/>
  <c r="AC23" i="80"/>
  <c r="AC24" i="80"/>
  <c r="AC25" i="80"/>
  <c r="AC26" i="80"/>
  <c r="AC27" i="80"/>
  <c r="AC28" i="80"/>
  <c r="AC29" i="80"/>
  <c r="AC30" i="80"/>
  <c r="AC31" i="80"/>
  <c r="AC32" i="80"/>
  <c r="AC33" i="80"/>
  <c r="AC34" i="80"/>
  <c r="AC35" i="80"/>
  <c r="AC36" i="80"/>
  <c r="AC37" i="80"/>
  <c r="AC38" i="80"/>
  <c r="AC39" i="80"/>
  <c r="AC40" i="80"/>
  <c r="AC41" i="80"/>
  <c r="AC42" i="80"/>
  <c r="AC43" i="80"/>
  <c r="AC44" i="80"/>
  <c r="AC45" i="80"/>
  <c r="AC46" i="80"/>
  <c r="AC47" i="80"/>
  <c r="AC48" i="80"/>
  <c r="AC49" i="80"/>
  <c r="AC50" i="80"/>
  <c r="AC51" i="80"/>
  <c r="AC52" i="80"/>
  <c r="AC53" i="80"/>
  <c r="AC54" i="80"/>
  <c r="AC56" i="80"/>
  <c r="AC58" i="80"/>
  <c r="AC59" i="80"/>
  <c r="AC61" i="80"/>
  <c r="AC62" i="80"/>
  <c r="AC1" i="80"/>
  <c r="AM1" i="80"/>
  <c r="AN1" i="80" s="1"/>
  <c r="AO1" i="80" s="1"/>
  <c r="C3" i="73"/>
  <c r="Y7" i="73"/>
  <c r="Z7" i="73"/>
  <c r="Y9" i="73"/>
  <c r="Z9" i="73"/>
  <c r="Y11" i="73"/>
  <c r="Z11" i="73"/>
  <c r="Y13" i="73"/>
  <c r="Z13" i="73"/>
  <c r="Y15" i="73"/>
  <c r="Z15" i="73"/>
  <c r="Y17" i="73"/>
  <c r="Z17" i="73"/>
  <c r="Y19" i="73"/>
  <c r="Z19" i="73"/>
  <c r="Y21" i="73"/>
  <c r="Z21" i="73"/>
  <c r="Y23" i="73"/>
  <c r="Z23" i="73"/>
  <c r="Y25" i="73"/>
  <c r="Z25" i="73"/>
  <c r="Y27" i="73"/>
  <c r="Z27" i="73"/>
  <c r="Y29" i="73"/>
  <c r="Z29" i="73"/>
  <c r="Y31" i="73"/>
  <c r="Z31" i="73"/>
  <c r="Y33" i="73"/>
  <c r="Z33" i="73"/>
  <c r="Y35" i="73"/>
  <c r="Z35" i="73"/>
  <c r="Y37" i="73"/>
  <c r="Z37" i="73"/>
  <c r="Y39" i="73"/>
  <c r="Z39" i="73"/>
  <c r="Y41" i="73"/>
  <c r="Z41" i="73"/>
  <c r="Y43" i="73"/>
  <c r="Z43" i="73"/>
  <c r="Y45" i="73"/>
  <c r="Z45" i="73"/>
  <c r="Y47" i="73"/>
  <c r="Z47" i="73"/>
  <c r="Y49" i="73"/>
  <c r="Z49" i="73"/>
  <c r="Y51" i="73"/>
  <c r="Z51" i="73"/>
  <c r="Y53" i="73"/>
  <c r="Z53" i="73"/>
  <c r="Y55" i="73"/>
  <c r="Z55" i="73"/>
  <c r="Y57" i="73"/>
  <c r="Z57" i="73"/>
  <c r="Y59" i="73"/>
  <c r="Z59" i="73"/>
  <c r="Y61" i="73"/>
  <c r="Z61" i="73"/>
  <c r="Y63" i="73"/>
  <c r="Z63" i="73"/>
  <c r="O7" i="73"/>
  <c r="P7" i="73"/>
  <c r="Q7" i="73"/>
  <c r="R7" i="73"/>
  <c r="O8" i="73"/>
  <c r="P8" i="73"/>
  <c r="Q8" i="73"/>
  <c r="R8" i="73"/>
  <c r="O9" i="73"/>
  <c r="P9" i="73"/>
  <c r="Q9" i="73"/>
  <c r="R9" i="73"/>
  <c r="O10" i="73"/>
  <c r="P10" i="73"/>
  <c r="Q10" i="73"/>
  <c r="R10" i="73"/>
  <c r="O11" i="73"/>
  <c r="P11" i="73"/>
  <c r="Q11" i="73"/>
  <c r="R11" i="73"/>
  <c r="O12" i="73"/>
  <c r="P12" i="73"/>
  <c r="Q12" i="73"/>
  <c r="R12" i="73"/>
  <c r="O13" i="73"/>
  <c r="P13" i="73"/>
  <c r="Q13" i="73"/>
  <c r="R13" i="73"/>
  <c r="O14" i="73"/>
  <c r="P14" i="73"/>
  <c r="Q14" i="73"/>
  <c r="R14" i="73"/>
  <c r="O15" i="73"/>
  <c r="P15" i="73"/>
  <c r="Q15" i="73"/>
  <c r="R15" i="73"/>
  <c r="O16" i="73"/>
  <c r="P16" i="73"/>
  <c r="Q16" i="73"/>
  <c r="R16" i="73"/>
  <c r="O17" i="73"/>
  <c r="P17" i="73"/>
  <c r="Q17" i="73"/>
  <c r="R17" i="73"/>
  <c r="O18" i="73"/>
  <c r="P18" i="73"/>
  <c r="Q18" i="73"/>
  <c r="R18" i="73"/>
  <c r="O19" i="73"/>
  <c r="P19" i="73"/>
  <c r="Q19" i="73"/>
  <c r="R19" i="73"/>
  <c r="O20" i="73"/>
  <c r="P20" i="73"/>
  <c r="Q20" i="73"/>
  <c r="R20" i="73"/>
  <c r="O21" i="73"/>
  <c r="P21" i="73"/>
  <c r="Q21" i="73"/>
  <c r="R21" i="73"/>
  <c r="O22" i="73"/>
  <c r="P22" i="73"/>
  <c r="Q22" i="73"/>
  <c r="R22" i="73"/>
  <c r="O23" i="73"/>
  <c r="P23" i="73"/>
  <c r="Q23" i="73"/>
  <c r="R23" i="73"/>
  <c r="O24" i="73"/>
  <c r="P24" i="73"/>
  <c r="Q24" i="73"/>
  <c r="R24" i="73"/>
  <c r="O25" i="73"/>
  <c r="P25" i="73"/>
  <c r="Q25" i="73"/>
  <c r="R25" i="73"/>
  <c r="O26" i="73"/>
  <c r="P26" i="73"/>
  <c r="Q26" i="73"/>
  <c r="R26" i="73"/>
  <c r="O27" i="73"/>
  <c r="P27" i="73"/>
  <c r="Q27" i="73"/>
  <c r="R27" i="73"/>
  <c r="O28" i="73"/>
  <c r="P28" i="73"/>
  <c r="Q28" i="73"/>
  <c r="R28" i="73"/>
  <c r="O29" i="73"/>
  <c r="P29" i="73"/>
  <c r="Q29" i="73"/>
  <c r="R29" i="73"/>
  <c r="O30" i="73"/>
  <c r="P30" i="73"/>
  <c r="Q30" i="73"/>
  <c r="R30" i="73"/>
  <c r="O31" i="73"/>
  <c r="P31" i="73"/>
  <c r="Q31" i="73"/>
  <c r="R31" i="73"/>
  <c r="O32" i="73"/>
  <c r="P32" i="73"/>
  <c r="Q32" i="73"/>
  <c r="R32" i="73"/>
  <c r="O33" i="73"/>
  <c r="P33" i="73"/>
  <c r="Q33" i="73"/>
  <c r="R33" i="73"/>
  <c r="O34" i="73"/>
  <c r="P34" i="73"/>
  <c r="Q34" i="73"/>
  <c r="R34" i="73"/>
  <c r="O35" i="73"/>
  <c r="P35" i="73"/>
  <c r="Q35" i="73"/>
  <c r="R35" i="73"/>
  <c r="O36" i="73"/>
  <c r="P36" i="73"/>
  <c r="Q36" i="73"/>
  <c r="R36" i="73"/>
  <c r="O37" i="73"/>
  <c r="P37" i="73"/>
  <c r="Q37" i="73"/>
  <c r="R37" i="73"/>
  <c r="O38" i="73"/>
  <c r="P38" i="73"/>
  <c r="Q38" i="73"/>
  <c r="R38" i="73"/>
  <c r="O39" i="73"/>
  <c r="P39" i="73"/>
  <c r="Q39" i="73"/>
  <c r="R39" i="73"/>
  <c r="O40" i="73"/>
  <c r="P40" i="73"/>
  <c r="Q40" i="73"/>
  <c r="R40" i="73"/>
  <c r="O41" i="73"/>
  <c r="P41" i="73"/>
  <c r="Q41" i="73"/>
  <c r="R41" i="73"/>
  <c r="O42" i="73"/>
  <c r="P42" i="73"/>
  <c r="Q42" i="73"/>
  <c r="R42" i="73"/>
  <c r="O43" i="73"/>
  <c r="P43" i="73"/>
  <c r="Q43" i="73"/>
  <c r="R43" i="73"/>
  <c r="O44" i="73"/>
  <c r="P44" i="73"/>
  <c r="Q44" i="73"/>
  <c r="R44" i="73"/>
  <c r="O45" i="73"/>
  <c r="P45" i="73"/>
  <c r="Q45" i="73"/>
  <c r="R45" i="73"/>
  <c r="O46" i="73"/>
  <c r="P46" i="73"/>
  <c r="Q46" i="73"/>
  <c r="R46" i="73"/>
  <c r="O47" i="73"/>
  <c r="P47" i="73"/>
  <c r="Q47" i="73"/>
  <c r="R47" i="73"/>
  <c r="O48" i="73"/>
  <c r="P48" i="73"/>
  <c r="Q48" i="73"/>
  <c r="R48" i="73"/>
  <c r="O49" i="73"/>
  <c r="P49" i="73"/>
  <c r="Q49" i="73"/>
  <c r="R49" i="73"/>
  <c r="O50" i="73"/>
  <c r="P50" i="73"/>
  <c r="Q50" i="73"/>
  <c r="R50" i="73"/>
  <c r="O51" i="73"/>
  <c r="P51" i="73"/>
  <c r="Q51" i="73"/>
  <c r="R51" i="73"/>
  <c r="O52" i="73"/>
  <c r="P52" i="73"/>
  <c r="Q52" i="73"/>
  <c r="R52" i="73"/>
  <c r="O53" i="73"/>
  <c r="P53" i="73"/>
  <c r="Q53" i="73"/>
  <c r="R53" i="73"/>
  <c r="O54" i="73"/>
  <c r="P54" i="73"/>
  <c r="Q54" i="73"/>
  <c r="R54" i="73"/>
  <c r="O55" i="73"/>
  <c r="P55" i="73"/>
  <c r="Q55" i="73"/>
  <c r="R55" i="73"/>
  <c r="O56" i="73"/>
  <c r="P56" i="73"/>
  <c r="Q56" i="73"/>
  <c r="R56" i="73"/>
  <c r="O57" i="73"/>
  <c r="P57" i="73"/>
  <c r="Q57" i="73"/>
  <c r="R57" i="73"/>
  <c r="O58" i="73"/>
  <c r="P58" i="73"/>
  <c r="Q58" i="73"/>
  <c r="R58" i="73"/>
  <c r="O59" i="73"/>
  <c r="P59" i="73"/>
  <c r="Q59" i="73"/>
  <c r="R59" i="73"/>
  <c r="O60" i="73"/>
  <c r="P60" i="73"/>
  <c r="Q60" i="73"/>
  <c r="R60" i="73"/>
  <c r="O61" i="73"/>
  <c r="P61" i="73"/>
  <c r="Q61" i="73"/>
  <c r="R61" i="73"/>
  <c r="O62" i="73"/>
  <c r="P62" i="73"/>
  <c r="Q62" i="73"/>
  <c r="R62" i="73"/>
  <c r="O63" i="73"/>
  <c r="P63" i="73"/>
  <c r="Q63" i="73"/>
  <c r="R63" i="73"/>
  <c r="O64" i="73"/>
  <c r="P64" i="73"/>
  <c r="Q64" i="73"/>
  <c r="R64" i="73"/>
  <c r="N7" i="73"/>
  <c r="N9" i="73"/>
  <c r="N11" i="73"/>
  <c r="N13" i="73"/>
  <c r="N15" i="73"/>
  <c r="N17" i="73"/>
  <c r="N19" i="73"/>
  <c r="N21" i="73"/>
  <c r="N23" i="73"/>
  <c r="N25" i="73"/>
  <c r="N27" i="73"/>
  <c r="N29" i="73"/>
  <c r="N31" i="73"/>
  <c r="N33" i="73"/>
  <c r="N35" i="73"/>
  <c r="N37" i="73"/>
  <c r="N39" i="73"/>
  <c r="N41" i="73"/>
  <c r="N43" i="73"/>
  <c r="N45" i="73"/>
  <c r="N47" i="73"/>
  <c r="N49" i="73"/>
  <c r="N51" i="73"/>
  <c r="N53" i="73"/>
  <c r="N55" i="73"/>
  <c r="N57" i="73"/>
  <c r="N59" i="73"/>
  <c r="N61" i="73"/>
  <c r="N63" i="73"/>
  <c r="BW40" i="80"/>
  <c r="BW38" i="80"/>
  <c r="BW37" i="80"/>
  <c r="BW36" i="80"/>
  <c r="BW35" i="80"/>
  <c r="BW34" i="80"/>
  <c r="BW33" i="80"/>
  <c r="BS32" i="80"/>
  <c r="BS31" i="80"/>
  <c r="BO30" i="80"/>
  <c r="BS29" i="80"/>
  <c r="BW28" i="80"/>
  <c r="BO27" i="80"/>
  <c r="BO26" i="80"/>
  <c r="BW26" i="80"/>
  <c r="BK25" i="80"/>
  <c r="BW25" i="80"/>
  <c r="BS23" i="80"/>
  <c r="BG21" i="80"/>
  <c r="BC20" i="80"/>
  <c r="BC19" i="80"/>
  <c r="BC18" i="80"/>
  <c r="BC17" i="80"/>
  <c r="BO16" i="80"/>
  <c r="BG16" i="80"/>
  <c r="BC16" i="80"/>
  <c r="BG15" i="80"/>
  <c r="AY15" i="80"/>
  <c r="BK14" i="80"/>
  <c r="BO13" i="80"/>
  <c r="BS12" i="80"/>
  <c r="AU11" i="80"/>
  <c r="BS10" i="80"/>
  <c r="BG10" i="80"/>
  <c r="AY10" i="80"/>
  <c r="AU10" i="80"/>
  <c r="BW10" i="80"/>
  <c r="AY9" i="80"/>
  <c r="BK8" i="80"/>
  <c r="BO7" i="80"/>
  <c r="BK6" i="80"/>
  <c r="BS5" i="80"/>
  <c r="BO5" i="80"/>
  <c r="BG4" i="80"/>
  <c r="AQ4" i="80"/>
  <c r="BK4" i="80"/>
  <c r="BS3" i="80"/>
  <c r="BO3" i="80"/>
  <c r="BS2" i="80"/>
  <c r="AM2" i="80"/>
  <c r="BK2" i="80"/>
  <c r="BO1" i="80"/>
  <c r="R40" i="24"/>
  <c r="R38" i="24"/>
  <c r="V5" i="18"/>
  <c r="O5" i="18"/>
  <c r="H5" i="18"/>
  <c r="P19" i="16"/>
  <c r="L19" i="16"/>
  <c r="L18" i="16"/>
  <c r="V9" i="16"/>
  <c r="V8" i="16"/>
  <c r="V7" i="16"/>
  <c r="V6" i="16"/>
  <c r="U10" i="11"/>
  <c r="U9" i="11"/>
  <c r="U11" i="11"/>
  <c r="I3" i="16"/>
  <c r="N26" i="14"/>
  <c r="W25" i="14"/>
  <c r="Q25" i="14"/>
  <c r="K25" i="14"/>
  <c r="AD5" i="80" l="1"/>
  <c r="AE5" i="80" s="1"/>
  <c r="AM3" i="80"/>
  <c r="BK13" i="80"/>
  <c r="BO28" i="80"/>
  <c r="BS34" i="80"/>
  <c r="AQ3" i="80"/>
  <c r="BC5" i="80"/>
  <c r="AJ2" i="80"/>
  <c r="AK2" i="80" s="1"/>
  <c r="BC15" i="80"/>
  <c r="BK26" i="80"/>
  <c r="AY2" i="80"/>
  <c r="BC4" i="80"/>
  <c r="BS7" i="80"/>
  <c r="BS26" i="80"/>
  <c r="BO32" i="80"/>
  <c r="AQ6" i="80"/>
  <c r="BO12" i="80"/>
  <c r="BO29" i="80"/>
  <c r="BS33" i="80"/>
  <c r="AQ2" i="80"/>
  <c r="BC3" i="80"/>
  <c r="BS4" i="80"/>
  <c r="AU6" i="80"/>
  <c r="AU8" i="80"/>
  <c r="BC10" i="80"/>
  <c r="BK15" i="80"/>
  <c r="BS16" i="80"/>
  <c r="BK23" i="80"/>
  <c r="AY6" i="80"/>
  <c r="AY8" i="80"/>
  <c r="BO15" i="80"/>
  <c r="BC2" i="80"/>
  <c r="BC6" i="80"/>
  <c r="BC8" i="80"/>
  <c r="BK10" i="80"/>
  <c r="BS15" i="80"/>
  <c r="BK27" i="80"/>
  <c r="BW31" i="80"/>
  <c r="BO23" i="80"/>
  <c r="BG2" i="80"/>
  <c r="AM4" i="80"/>
  <c r="AQ5" i="80"/>
  <c r="BG6" i="80"/>
  <c r="BW8" i="80"/>
  <c r="BO10" i="80"/>
  <c r="BG14" i="80"/>
  <c r="BW15" i="80"/>
  <c r="BS35" i="80"/>
  <c r="BS6" i="80"/>
  <c r="AY4" i="80"/>
  <c r="AY16" i="80"/>
  <c r="BS28" i="80"/>
  <c r="BS36" i="80"/>
  <c r="AD7" i="80"/>
  <c r="AE7" i="80" s="1"/>
  <c r="AD9" i="80"/>
  <c r="AE9" i="80" s="1"/>
  <c r="BS1" i="80"/>
  <c r="AD3" i="80"/>
  <c r="AE3" i="80" s="1"/>
  <c r="AN2" i="80"/>
  <c r="AO2" i="80" s="1"/>
  <c r="AN3" i="80"/>
  <c r="AO3" i="80" s="1"/>
  <c r="BP1" i="80"/>
  <c r="BQ1" i="80" s="1"/>
  <c r="AJ1" i="80"/>
  <c r="AK1" i="80" s="1"/>
  <c r="BC1" i="80"/>
  <c r="BD1" i="80" s="1"/>
  <c r="BE1" i="80" s="1"/>
  <c r="AJ3" i="80"/>
  <c r="AK3" i="80" s="1"/>
  <c r="BC7" i="80"/>
  <c r="BS8" i="80"/>
  <c r="BS9" i="80"/>
  <c r="BW3" i="80"/>
  <c r="BW5" i="80"/>
  <c r="AQ7" i="80"/>
  <c r="BW7" i="80"/>
  <c r="BG8" i="80"/>
  <c r="AU9" i="80"/>
  <c r="AD12" i="80"/>
  <c r="AE12" i="80" s="1"/>
  <c r="AQ1" i="80"/>
  <c r="BK1" i="80"/>
  <c r="BL2" i="80" s="1"/>
  <c r="BM2" i="80" s="1"/>
  <c r="AU2" i="80"/>
  <c r="BK3" i="80"/>
  <c r="AU4" i="80"/>
  <c r="BK5" i="80"/>
  <c r="BK7" i="80"/>
  <c r="BC9" i="80"/>
  <c r="BK9" i="80"/>
  <c r="AD15" i="80"/>
  <c r="AE15" i="80" s="1"/>
  <c r="BW1" i="80"/>
  <c r="AD122" i="80"/>
  <c r="AE122" i="80" s="1"/>
  <c r="AD114" i="80"/>
  <c r="AE114" i="80" s="1"/>
  <c r="AD106" i="80"/>
  <c r="AE106" i="80" s="1"/>
  <c r="AD98" i="80"/>
  <c r="AE98" i="80" s="1"/>
  <c r="AD90" i="80"/>
  <c r="AE90" i="80" s="1"/>
  <c r="AD76" i="80"/>
  <c r="AE76" i="80" s="1"/>
  <c r="AD68" i="80"/>
  <c r="AE68" i="80" s="1"/>
  <c r="AD50" i="80"/>
  <c r="AE50" i="80" s="1"/>
  <c r="AD40" i="80"/>
  <c r="AE40" i="80" s="1"/>
  <c r="AD30" i="80"/>
  <c r="AE30" i="80" s="1"/>
  <c r="AD119" i="80"/>
  <c r="AE119" i="80" s="1"/>
  <c r="AD111" i="80"/>
  <c r="AE111" i="80" s="1"/>
  <c r="AD103" i="80"/>
  <c r="AE103" i="80" s="1"/>
  <c r="AD95" i="80"/>
  <c r="AE95" i="80" s="1"/>
  <c r="AD87" i="80"/>
  <c r="AE87" i="80" s="1"/>
  <c r="AD118" i="80"/>
  <c r="AE118" i="80" s="1"/>
  <c r="AD110" i="80"/>
  <c r="AE110" i="80" s="1"/>
  <c r="AD102" i="80"/>
  <c r="AE102" i="80" s="1"/>
  <c r="AD94" i="80"/>
  <c r="AE94" i="80" s="1"/>
  <c r="AD86" i="80"/>
  <c r="AE86" i="80" s="1"/>
  <c r="AD67" i="80"/>
  <c r="AE67" i="80" s="1"/>
  <c r="AD59" i="80"/>
  <c r="AE59" i="80" s="1"/>
  <c r="AD49" i="80"/>
  <c r="AE49" i="80" s="1"/>
  <c r="AD43" i="80"/>
  <c r="AE43" i="80" s="1"/>
  <c r="AD37" i="80"/>
  <c r="AE37" i="80" s="1"/>
  <c r="AD35" i="80"/>
  <c r="AE35" i="80" s="1"/>
  <c r="AD33" i="80"/>
  <c r="AE33" i="80" s="1"/>
  <c r="AD27" i="80"/>
  <c r="AE27" i="80" s="1"/>
  <c r="AD120" i="80"/>
  <c r="AE120" i="80" s="1"/>
  <c r="AD112" i="80"/>
  <c r="AE112" i="80" s="1"/>
  <c r="AD104" i="80"/>
  <c r="AE104" i="80" s="1"/>
  <c r="AD96" i="80"/>
  <c r="AE96" i="80" s="1"/>
  <c r="AD88" i="80"/>
  <c r="AE88" i="80" s="1"/>
  <c r="AD21" i="80"/>
  <c r="AE21" i="80" s="1"/>
  <c r="AD20" i="80"/>
  <c r="AE20" i="80" s="1"/>
  <c r="AD19" i="80"/>
  <c r="AE19" i="80" s="1"/>
  <c r="AD17" i="80"/>
  <c r="AE17" i="80" s="1"/>
  <c r="AD13" i="80"/>
  <c r="AE13" i="80" s="1"/>
  <c r="AD16" i="80"/>
  <c r="AE16" i="80" s="1"/>
  <c r="AD1" i="80"/>
  <c r="AE1" i="80" s="1"/>
  <c r="AY1" i="80"/>
  <c r="BO2" i="80"/>
  <c r="BP2" i="80" s="1"/>
  <c r="BQ2" i="80" s="1"/>
  <c r="AY3" i="80"/>
  <c r="BO4" i="80"/>
  <c r="AY5" i="80"/>
  <c r="BO6" i="80"/>
  <c r="AY7" i="80"/>
  <c r="BO8" i="80"/>
  <c r="BW9" i="80"/>
  <c r="AD18" i="80"/>
  <c r="AE18" i="80" s="1"/>
  <c r="AD22" i="80"/>
  <c r="AE22" i="80" s="1"/>
  <c r="AJ4" i="80"/>
  <c r="AK4" i="80" s="1"/>
  <c r="AN8" i="80"/>
  <c r="BW2" i="80"/>
  <c r="BG3" i="80"/>
  <c r="BW4" i="80"/>
  <c r="BG5" i="80"/>
  <c r="BW6" i="80"/>
  <c r="BG7" i="80"/>
  <c r="AQ8" i="80"/>
  <c r="AD10" i="80"/>
  <c r="AE10" i="80" s="1"/>
  <c r="BG1" i="80"/>
  <c r="AU1" i="80"/>
  <c r="AU3" i="80"/>
  <c r="AU5" i="80"/>
  <c r="AU7" i="80"/>
  <c r="BG9" i="80"/>
  <c r="BO9" i="80"/>
  <c r="AD2" i="80"/>
  <c r="AE2" i="80" s="1"/>
  <c r="AD4" i="80"/>
  <c r="AE4" i="80" s="1"/>
  <c r="AD6" i="80"/>
  <c r="AE6" i="80" s="1"/>
  <c r="AD8" i="80"/>
  <c r="AE8" i="80" s="1"/>
  <c r="AD11" i="80"/>
  <c r="AE11" i="80" s="1"/>
  <c r="AD14" i="80"/>
  <c r="AE14" i="80" s="1"/>
  <c r="BO11" i="80"/>
  <c r="BG12" i="80"/>
  <c r="BC13" i="80"/>
  <c r="AY14" i="80"/>
  <c r="BW16" i="80"/>
  <c r="BW17" i="80"/>
  <c r="BW18" i="80"/>
  <c r="BW19" i="80"/>
  <c r="BW20" i="80"/>
  <c r="BO22" i="80"/>
  <c r="AD39" i="80"/>
  <c r="AE39" i="80" s="1"/>
  <c r="AD75" i="80"/>
  <c r="AE75" i="80" s="1"/>
  <c r="AD83" i="80"/>
  <c r="AE83" i="80" s="1"/>
  <c r="AD91" i="80"/>
  <c r="AE91" i="80" s="1"/>
  <c r="AD99" i="80"/>
  <c r="AE99" i="80" s="1"/>
  <c r="AD107" i="80"/>
  <c r="AE107" i="80" s="1"/>
  <c r="AD115" i="80"/>
  <c r="AE115" i="80" s="1"/>
  <c r="BC11" i="80"/>
  <c r="AU12" i="80"/>
  <c r="BW13" i="80"/>
  <c r="BS14" i="80"/>
  <c r="BK16" i="80"/>
  <c r="BK17" i="80"/>
  <c r="BK18" i="80"/>
  <c r="BK19" i="80"/>
  <c r="BK20" i="80"/>
  <c r="BO21" i="80"/>
  <c r="BG22" i="80"/>
  <c r="AD24" i="80"/>
  <c r="AE24" i="80" s="1"/>
  <c r="AD34" i="80"/>
  <c r="AE34" i="80" s="1"/>
  <c r="AD60" i="80"/>
  <c r="AE60" i="80" s="1"/>
  <c r="AD84" i="80"/>
  <c r="AE84" i="80" s="1"/>
  <c r="AD92" i="80"/>
  <c r="AE92" i="80" s="1"/>
  <c r="AD100" i="80"/>
  <c r="AE100" i="80" s="1"/>
  <c r="AD108" i="80"/>
  <c r="AE108" i="80" s="1"/>
  <c r="AD116" i="80"/>
  <c r="AE116" i="80" s="1"/>
  <c r="BW11" i="80"/>
  <c r="BW24" i="80"/>
  <c r="BO24" i="80"/>
  <c r="BG24" i="80"/>
  <c r="BS24" i="80"/>
  <c r="BK24" i="80"/>
  <c r="AD29" i="80"/>
  <c r="AE29" i="80" s="1"/>
  <c r="AD32" i="80"/>
  <c r="AE32" i="80" s="1"/>
  <c r="AD44" i="80"/>
  <c r="AE44" i="80" s="1"/>
  <c r="AD51" i="80"/>
  <c r="AE51" i="80" s="1"/>
  <c r="AD61" i="80"/>
  <c r="AE61" i="80" s="1"/>
  <c r="AD69" i="80"/>
  <c r="AE69" i="80" s="1"/>
  <c r="AD77" i="80"/>
  <c r="AE77" i="80" s="1"/>
  <c r="AD85" i="80"/>
  <c r="AE85" i="80" s="1"/>
  <c r="AD93" i="80"/>
  <c r="AE93" i="80" s="1"/>
  <c r="AD101" i="80"/>
  <c r="AE101" i="80" s="1"/>
  <c r="AD109" i="80"/>
  <c r="AE109" i="80" s="1"/>
  <c r="AD117" i="80"/>
  <c r="AE117" i="80" s="1"/>
  <c r="BK11" i="80"/>
  <c r="BC12" i="80"/>
  <c r="AY13" i="80"/>
  <c r="BS17" i="80"/>
  <c r="BS18" i="80"/>
  <c r="BS19" i="80"/>
  <c r="BS20" i="80"/>
  <c r="BW21" i="80"/>
  <c r="BS22" i="80"/>
  <c r="AD25" i="80"/>
  <c r="AE25" i="80" s="1"/>
  <c r="AD52" i="80"/>
  <c r="AE52" i="80" s="1"/>
  <c r="AD62" i="80"/>
  <c r="AE62" i="80" s="1"/>
  <c r="AD70" i="80"/>
  <c r="AE70" i="80" s="1"/>
  <c r="AD78" i="80"/>
  <c r="AE78" i="80" s="1"/>
  <c r="AY11" i="80"/>
  <c r="BW12" i="80"/>
  <c r="BS13" i="80"/>
  <c r="BO14" i="80"/>
  <c r="BG17" i="80"/>
  <c r="BG18" i="80"/>
  <c r="BG19" i="80"/>
  <c r="BG20" i="80"/>
  <c r="BK21" i="80"/>
  <c r="AD41" i="80"/>
  <c r="AE41" i="80" s="1"/>
  <c r="AD45" i="80"/>
  <c r="AE45" i="80" s="1"/>
  <c r="AD53" i="80"/>
  <c r="AE53" i="80" s="1"/>
  <c r="AD63" i="80"/>
  <c r="AE63" i="80" s="1"/>
  <c r="AD71" i="80"/>
  <c r="AE71" i="80" s="1"/>
  <c r="AD79" i="80"/>
  <c r="AE79" i="80" s="1"/>
  <c r="BS11" i="80"/>
  <c r="BK12" i="80"/>
  <c r="BG13" i="80"/>
  <c r="BC14" i="80"/>
  <c r="BK22" i="80"/>
  <c r="BW22" i="80"/>
  <c r="AD38" i="80"/>
  <c r="AE38" i="80" s="1"/>
  <c r="AD46" i="80"/>
  <c r="AE46" i="80" s="1"/>
  <c r="AD54" i="80"/>
  <c r="AE54" i="80" s="1"/>
  <c r="AD64" i="80"/>
  <c r="AE64" i="80" s="1"/>
  <c r="AD72" i="80"/>
  <c r="AE72" i="80" s="1"/>
  <c r="AD80" i="80"/>
  <c r="AE80" i="80" s="1"/>
  <c r="BG11" i="80"/>
  <c r="AY12" i="80"/>
  <c r="BW14" i="80"/>
  <c r="BO17" i="80"/>
  <c r="BO18" i="80"/>
  <c r="BO19" i="80"/>
  <c r="BO20" i="80"/>
  <c r="BS21" i="80"/>
  <c r="AD26" i="80"/>
  <c r="AE26" i="80" s="1"/>
  <c r="AD28" i="80"/>
  <c r="AE28" i="80" s="1"/>
  <c r="AD42" i="80"/>
  <c r="AE42" i="80" s="1"/>
  <c r="AD47" i="80"/>
  <c r="AE47" i="80" s="1"/>
  <c r="AD56" i="80"/>
  <c r="AE56" i="80" s="1"/>
  <c r="AD65" i="80"/>
  <c r="AE65" i="80" s="1"/>
  <c r="AD73" i="80"/>
  <c r="AE73" i="80" s="1"/>
  <c r="AD81" i="80"/>
  <c r="AE81" i="80" s="1"/>
  <c r="AD89" i="80"/>
  <c r="AE89" i="80" s="1"/>
  <c r="AD97" i="80"/>
  <c r="AE97" i="80" s="1"/>
  <c r="AD105" i="80"/>
  <c r="AE105" i="80" s="1"/>
  <c r="AD113" i="80"/>
  <c r="AE113" i="80" s="1"/>
  <c r="AD121" i="80"/>
  <c r="AE121" i="80" s="1"/>
  <c r="AD23" i="80"/>
  <c r="AE23" i="80" s="1"/>
  <c r="AD31" i="80"/>
  <c r="AE31" i="80" s="1"/>
  <c r="AD36" i="80"/>
  <c r="AE36" i="80" s="1"/>
  <c r="AD48" i="80"/>
  <c r="AE48" i="80" s="1"/>
  <c r="AD58" i="80"/>
  <c r="AE58" i="80" s="1"/>
  <c r="AD66" i="80"/>
  <c r="AE66" i="80" s="1"/>
  <c r="AD74" i="80"/>
  <c r="AE74" i="80" s="1"/>
  <c r="AD82" i="80"/>
  <c r="AE82" i="80" s="1"/>
  <c r="BG23" i="80"/>
  <c r="BS25" i="80"/>
  <c r="BK28" i="80"/>
  <c r="BW29" i="80"/>
  <c r="BO31" i="80"/>
  <c r="BW39" i="80"/>
  <c r="BW27" i="80"/>
  <c r="BW30" i="80"/>
  <c r="BO25" i="80"/>
  <c r="BW32" i="80"/>
  <c r="BW23" i="80"/>
  <c r="BS27" i="80"/>
  <c r="BS30" i="80"/>
  <c r="W7" i="11"/>
  <c r="R7" i="11"/>
  <c r="L7" i="11"/>
  <c r="U16" i="11"/>
  <c r="N9" i="16" s="1"/>
  <c r="U15" i="11"/>
  <c r="U14" i="11"/>
  <c r="N7" i="16" s="1"/>
  <c r="U13" i="11"/>
  <c r="N6" i="16" s="1"/>
  <c r="F3" i="18"/>
  <c r="R39" i="18"/>
  <c r="Q39" i="18"/>
  <c r="P39" i="18"/>
  <c r="O39" i="18"/>
  <c r="N39" i="18"/>
  <c r="M39" i="18"/>
  <c r="L39" i="18"/>
  <c r="K39" i="18"/>
  <c r="S38" i="18"/>
  <c r="M38" i="18"/>
  <c r="H38" i="18"/>
  <c r="R13" i="17"/>
  <c r="R11" i="17"/>
  <c r="R9" i="17"/>
  <c r="Q15" i="17"/>
  <c r="M15" i="17"/>
  <c r="J15" i="17"/>
  <c r="H15" i="17"/>
  <c r="E15" i="17"/>
  <c r="M15" i="36"/>
  <c r="E15" i="36"/>
  <c r="H15" i="36"/>
  <c r="J15" i="36"/>
  <c r="Q15" i="36"/>
  <c r="Q15" i="15"/>
  <c r="M15" i="15"/>
  <c r="J15" i="15"/>
  <c r="H15" i="15"/>
  <c r="E15" i="15"/>
  <c r="R13" i="65"/>
  <c r="R11" i="65"/>
  <c r="R9" i="65"/>
  <c r="R13" i="36"/>
  <c r="R11" i="36"/>
  <c r="R9" i="36"/>
  <c r="R13" i="15"/>
  <c r="R11" i="15"/>
  <c r="R9" i="15"/>
  <c r="R14" i="14"/>
  <c r="R12" i="14"/>
  <c r="R10" i="14"/>
  <c r="H30" i="72"/>
  <c r="H27" i="72"/>
  <c r="H31" i="72" s="1"/>
  <c r="H4" i="72"/>
  <c r="M25" i="11"/>
  <c r="L17" i="16" s="1"/>
  <c r="J19" i="11"/>
  <c r="Q7" i="16" s="1"/>
  <c r="F3" i="11"/>
  <c r="R13" i="10"/>
  <c r="R11" i="10"/>
  <c r="R9" i="10"/>
  <c r="X3" i="78"/>
  <c r="V3" i="78"/>
  <c r="T3" i="78"/>
  <c r="Q6" i="78"/>
  <c r="Q5" i="78"/>
  <c r="W25" i="3"/>
  <c r="W23" i="3"/>
  <c r="BT6" i="80" l="1"/>
  <c r="BU6" i="80" s="1"/>
  <c r="AN4" i="80"/>
  <c r="AO4" i="80" s="1"/>
  <c r="AN6" i="80"/>
  <c r="AR7" i="80"/>
  <c r="AS7" i="80" s="1"/>
  <c r="AP4" i="80" a="1"/>
  <c r="AP4" i="80" s="1"/>
  <c r="BL3" i="80"/>
  <c r="BM3" i="80" s="1"/>
  <c r="BT4" i="80"/>
  <c r="BU4" i="80" s="1"/>
  <c r="BT1" i="80"/>
  <c r="BU1" i="80" s="1"/>
  <c r="BT3" i="80"/>
  <c r="BU3" i="80" s="1"/>
  <c r="BT5" i="80"/>
  <c r="BU5" i="80" s="1"/>
  <c r="BP4" i="80"/>
  <c r="BQ4" i="80" s="1"/>
  <c r="W25" i="11"/>
  <c r="N8" i="16"/>
  <c r="J14" i="11"/>
  <c r="I7" i="16" s="1"/>
  <c r="AP2" i="80" a="1"/>
  <c r="AP2" i="80" s="1"/>
  <c r="BL27" i="80"/>
  <c r="BM27" i="80" s="1"/>
  <c r="BD24" i="80"/>
  <c r="BE24" i="80" s="1"/>
  <c r="BT2" i="80"/>
  <c r="BU2" i="80" s="1"/>
  <c r="BH5" i="80"/>
  <c r="BI5" i="80" s="1"/>
  <c r="AZ16" i="80"/>
  <c r="BA16" i="80" s="1"/>
  <c r="BL5" i="80"/>
  <c r="BM5" i="80" s="1"/>
  <c r="AN7" i="80"/>
  <c r="BL16" i="80"/>
  <c r="BM16" i="80" s="1"/>
  <c r="BX4" i="80"/>
  <c r="BY4" i="80" s="1"/>
  <c r="AN5" i="80"/>
  <c r="AP3" i="80" a="1"/>
  <c r="AP3" i="80" s="1"/>
  <c r="AP1" i="80" a="1"/>
  <c r="AP1" i="80" s="1"/>
  <c r="BX9" i="80"/>
  <c r="BY9" i="80" s="1"/>
  <c r="BP9" i="80"/>
  <c r="BQ9" i="80" s="1"/>
  <c r="BD15" i="80"/>
  <c r="BE15" i="80" s="1"/>
  <c r="BP8" i="80"/>
  <c r="BQ8" i="80" s="1"/>
  <c r="BX31" i="80"/>
  <c r="BY31" i="80" s="1"/>
  <c r="AV6" i="80"/>
  <c r="AW6" i="80" s="1"/>
  <c r="AZ18" i="80"/>
  <c r="BA18" i="80" s="1"/>
  <c r="BH6" i="80"/>
  <c r="BI6" i="80" s="1"/>
  <c r="BH17" i="80"/>
  <c r="BI17" i="80" s="1"/>
  <c r="AZ9" i="80"/>
  <c r="BA9" i="80" s="1"/>
  <c r="BP20" i="80"/>
  <c r="BQ20" i="80" s="1"/>
  <c r="BT7" i="80"/>
  <c r="BU7" i="80" s="1"/>
  <c r="BX32" i="80"/>
  <c r="BY32" i="80" s="1"/>
  <c r="BP32" i="80"/>
  <c r="BQ32" i="80" s="1"/>
  <c r="BP6" i="80"/>
  <c r="BQ6" i="80" s="1"/>
  <c r="BL9" i="80"/>
  <c r="BM9" i="80" s="1"/>
  <c r="AR6" i="80"/>
  <c r="AS6" i="80" s="1"/>
  <c r="BT9" i="80"/>
  <c r="BU9" i="80" s="1"/>
  <c r="BL8" i="80"/>
  <c r="BM8" i="80" s="1"/>
  <c r="BX27" i="80"/>
  <c r="BY27" i="80" s="1"/>
  <c r="BT11" i="80"/>
  <c r="BU11" i="80" s="1"/>
  <c r="BT8" i="80"/>
  <c r="BU8" i="80" s="1"/>
  <c r="BP5" i="80"/>
  <c r="BQ5" i="80" s="1"/>
  <c r="AV7" i="80"/>
  <c r="AW7" i="80" s="1"/>
  <c r="AV5" i="80"/>
  <c r="AW5" i="80" s="1"/>
  <c r="BD9" i="80"/>
  <c r="BE9" i="80" s="1"/>
  <c r="BL7" i="80"/>
  <c r="BM7" i="80" s="1"/>
  <c r="BD7" i="80"/>
  <c r="BE7" i="80" s="1"/>
  <c r="BL4" i="80"/>
  <c r="BM4" i="80" s="1"/>
  <c r="AV12" i="80"/>
  <c r="AW12" i="80" s="1"/>
  <c r="BH3" i="80"/>
  <c r="BI3" i="80" s="1"/>
  <c r="AV14" i="80"/>
  <c r="AW14" i="80" s="1"/>
  <c r="BH12" i="80"/>
  <c r="BI12" i="80" s="1"/>
  <c r="BP11" i="80"/>
  <c r="BQ11" i="80" s="1"/>
  <c r="BX5" i="80"/>
  <c r="BY5" i="80" s="1"/>
  <c r="BP31" i="80"/>
  <c r="BQ31" i="80" s="1"/>
  <c r="BH22" i="80"/>
  <c r="BI22" i="80" s="1"/>
  <c r="BP13" i="80"/>
  <c r="BQ13" i="80" s="1"/>
  <c r="BP30" i="80"/>
  <c r="BQ30" i="80" s="1"/>
  <c r="BX14" i="80"/>
  <c r="BY14" i="80" s="1"/>
  <c r="BT26" i="80"/>
  <c r="BU26" i="80" s="1"/>
  <c r="BL20" i="80"/>
  <c r="BM20" i="80" s="1"/>
  <c r="AZ5" i="80"/>
  <c r="BA5" i="80" s="1"/>
  <c r="BX15" i="80"/>
  <c r="BY15" i="80" s="1"/>
  <c r="AV4" i="80"/>
  <c r="AW4" i="80" s="1"/>
  <c r="AZ10" i="80"/>
  <c r="BA10" i="80" s="1"/>
  <c r="BT16" i="80"/>
  <c r="BU16" i="80" s="1"/>
  <c r="AR5" i="80"/>
  <c r="AS5" i="80" s="1"/>
  <c r="BP15" i="80"/>
  <c r="BQ15" i="80" s="1"/>
  <c r="BD8" i="80"/>
  <c r="BE8" i="80" s="1"/>
  <c r="BX33" i="80"/>
  <c r="BY33" i="80" s="1"/>
  <c r="BP24" i="80"/>
  <c r="BQ24" i="80" s="1"/>
  <c r="AZ15" i="80"/>
  <c r="BA15" i="80" s="1"/>
  <c r="AZ1" i="80"/>
  <c r="BA1" i="80" s="1"/>
  <c r="AZ4" i="80"/>
  <c r="BA4" i="80" s="1"/>
  <c r="AZ2" i="80"/>
  <c r="BA2" i="80" s="1"/>
  <c r="BL30" i="80"/>
  <c r="BM30" i="80" s="1"/>
  <c r="BT38" i="80"/>
  <c r="BU38" i="80" s="1"/>
  <c r="BP14" i="80"/>
  <c r="BQ14" i="80" s="1"/>
  <c r="BT17" i="80"/>
  <c r="BU17" i="80" s="1"/>
  <c r="BT14" i="80"/>
  <c r="BU14" i="80" s="1"/>
  <c r="BX20" i="80"/>
  <c r="BY20" i="80" s="1"/>
  <c r="AF79" i="80" a="1"/>
  <c r="AF79" i="80" s="1"/>
  <c r="AF71" i="80" a="1"/>
  <c r="AF71" i="80" s="1"/>
  <c r="AF63" i="80" a="1"/>
  <c r="AF63" i="80" s="1"/>
  <c r="AF53" i="80" a="1"/>
  <c r="AF53" i="80" s="1"/>
  <c r="AF45" i="80" a="1"/>
  <c r="AF45" i="80" s="1"/>
  <c r="AF41" i="80" a="1"/>
  <c r="AF41" i="80" s="1"/>
  <c r="AF36" i="80" a="1"/>
  <c r="AF36" i="80" s="1"/>
  <c r="AF34" i="80" a="1"/>
  <c r="AF34" i="80" s="1"/>
  <c r="AF29" i="80" a="1"/>
  <c r="AF29" i="80" s="1"/>
  <c r="AF25" i="80" a="1"/>
  <c r="AF25" i="80" s="1"/>
  <c r="AF82" i="80" a="1"/>
  <c r="AF82" i="80" s="1"/>
  <c r="AF74" i="80" a="1"/>
  <c r="AF74" i="80" s="1"/>
  <c r="AF66" i="80" a="1"/>
  <c r="AF66" i="80" s="1"/>
  <c r="AF58" i="80" a="1"/>
  <c r="AF58" i="80" s="1"/>
  <c r="AF48" i="80" a="1"/>
  <c r="AF48" i="80" s="1"/>
  <c r="AF77" i="80" a="1"/>
  <c r="AF77" i="80" s="1"/>
  <c r="AF69" i="80" a="1"/>
  <c r="AF69" i="80" s="1"/>
  <c r="AF61" i="80" a="1"/>
  <c r="AF61" i="80" s="1"/>
  <c r="AF51" i="80" a="1"/>
  <c r="AF51" i="80" s="1"/>
  <c r="AF44" i="80" a="1"/>
  <c r="AF44" i="80" s="1"/>
  <c r="AF26" i="80" a="1"/>
  <c r="AF26" i="80" s="1"/>
  <c r="AF80" i="80" a="1"/>
  <c r="AF80" i="80" s="1"/>
  <c r="AF72" i="80" a="1"/>
  <c r="AF72" i="80" s="1"/>
  <c r="AF64" i="80" a="1"/>
  <c r="AF64" i="80" s="1"/>
  <c r="AF54" i="80" a="1"/>
  <c r="AF54" i="80" s="1"/>
  <c r="AF46" i="80" a="1"/>
  <c r="AF46" i="80" s="1"/>
  <c r="AF24" i="80" a="1"/>
  <c r="AF24" i="80" s="1"/>
  <c r="AF75" i="80" a="1"/>
  <c r="AF75" i="80" s="1"/>
  <c r="AF67" i="80" a="1"/>
  <c r="AF67" i="80" s="1"/>
  <c r="AF59" i="80" a="1"/>
  <c r="AF59" i="80" s="1"/>
  <c r="AF49" i="80" a="1"/>
  <c r="AF49" i="80" s="1"/>
  <c r="AF43" i="80" a="1"/>
  <c r="AF43" i="80" s="1"/>
  <c r="AF37" i="80" a="1"/>
  <c r="AF37" i="80" s="1"/>
  <c r="AF35" i="80" a="1"/>
  <c r="AF35" i="80" s="1"/>
  <c r="AF33" i="80" a="1"/>
  <c r="AF33" i="80" s="1"/>
  <c r="AF27" i="80" a="1"/>
  <c r="AF27" i="80" s="1"/>
  <c r="AF78" i="80" a="1"/>
  <c r="AF78" i="80" s="1"/>
  <c r="AF70" i="80" a="1"/>
  <c r="AF70" i="80" s="1"/>
  <c r="AF62" i="80" a="1"/>
  <c r="AF62" i="80" s="1"/>
  <c r="AF52" i="80" a="1"/>
  <c r="AF52" i="80" s="1"/>
  <c r="AF38" i="80" a="1"/>
  <c r="AF38" i="80" s="1"/>
  <c r="AF32" i="80" a="1"/>
  <c r="AF32" i="80" s="1"/>
  <c r="AF81" i="80" a="1"/>
  <c r="AF81" i="80" s="1"/>
  <c r="AF73" i="80" a="1"/>
  <c r="AF73" i="80" s="1"/>
  <c r="AF65" i="80" a="1"/>
  <c r="AF65" i="80" s="1"/>
  <c r="AF56" i="80" a="1"/>
  <c r="AF56" i="80" s="1"/>
  <c r="AF47" i="80" a="1"/>
  <c r="AF47" i="80" s="1"/>
  <c r="AF42" i="80" a="1"/>
  <c r="AF42" i="80" s="1"/>
  <c r="AF39" i="80" a="1"/>
  <c r="AF39" i="80" s="1"/>
  <c r="AF31" i="80" a="1"/>
  <c r="AF31" i="80" s="1"/>
  <c r="AF28" i="80" a="1"/>
  <c r="AF28" i="80" s="1"/>
  <c r="AF23" i="80" a="1"/>
  <c r="AF23" i="80" s="1"/>
  <c r="AF76" i="80" a="1"/>
  <c r="AF76" i="80" s="1"/>
  <c r="AF68" i="80" a="1"/>
  <c r="AF68" i="80" s="1"/>
  <c r="AF60" i="80" a="1"/>
  <c r="AF60" i="80" s="1"/>
  <c r="AF50" i="80" a="1"/>
  <c r="AF50" i="80" s="1"/>
  <c r="AF40" i="80" a="1"/>
  <c r="AF40" i="80" s="1"/>
  <c r="AF30" i="80" a="1"/>
  <c r="AF30" i="80" s="1"/>
  <c r="AF15" i="80" a="1"/>
  <c r="AF15" i="80" s="1"/>
  <c r="E22" i="81" s="1"/>
  <c r="AF10" i="80" a="1"/>
  <c r="AF10" i="80" s="1"/>
  <c r="E21" i="81" s="1"/>
  <c r="AF13" i="80" a="1"/>
  <c r="AF13" i="80" s="1"/>
  <c r="C22" i="81" s="1"/>
  <c r="AF22" i="80" a="1"/>
  <c r="AF22" i="80" s="1"/>
  <c r="AF16" i="80" a="1"/>
  <c r="AF16" i="80" s="1"/>
  <c r="AF12" i="80" a="1"/>
  <c r="AF12" i="80" s="1"/>
  <c r="B22" i="81" s="1"/>
  <c r="AF14" i="80" a="1"/>
  <c r="AF14" i="80" s="1"/>
  <c r="D22" i="81" s="1"/>
  <c r="AF21" i="80" a="1"/>
  <c r="AF21" i="80" s="1"/>
  <c r="AF20" i="80" a="1"/>
  <c r="AF20" i="80" s="1"/>
  <c r="AF19" i="80" a="1"/>
  <c r="AF19" i="80" s="1"/>
  <c r="AF18" i="80" a="1"/>
  <c r="AF18" i="80" s="1"/>
  <c r="AF17" i="80" a="1"/>
  <c r="AF17" i="80" s="1"/>
  <c r="AF11" i="80" a="1"/>
  <c r="AF11" i="80" s="1"/>
  <c r="A22" i="81" s="1"/>
  <c r="AF1" i="80" a="1"/>
  <c r="AF1" i="80" s="1"/>
  <c r="A20" i="81" s="1"/>
  <c r="AF7" i="80" a="1"/>
  <c r="AF7" i="80" s="1"/>
  <c r="B21" i="81" s="1"/>
  <c r="AF5" i="80" a="1"/>
  <c r="AF5" i="80" s="1"/>
  <c r="E20" i="81" s="1"/>
  <c r="AF3" i="80" a="1"/>
  <c r="AF3" i="80" s="1"/>
  <c r="C20" i="81" s="1"/>
  <c r="AF9" i="80" a="1"/>
  <c r="AF9" i="80" s="1"/>
  <c r="D21" i="81" s="1"/>
  <c r="AF8" i="80" a="1"/>
  <c r="AF8" i="80" s="1"/>
  <c r="C21" i="81" s="1"/>
  <c r="AF6" i="80" a="1"/>
  <c r="AF6" i="80" s="1"/>
  <c r="A21" i="81" s="1"/>
  <c r="AF4" i="80" a="1"/>
  <c r="AF4" i="80" s="1"/>
  <c r="D20" i="81" s="1"/>
  <c r="AF2" i="80" a="1"/>
  <c r="AF2" i="80" s="1"/>
  <c r="B20" i="81" s="1"/>
  <c r="BT15" i="80"/>
  <c r="BU15" i="80" s="1"/>
  <c r="AZ6" i="80"/>
  <c r="BA6" i="80" s="1"/>
  <c r="BT30" i="80"/>
  <c r="BU30" i="80" s="1"/>
  <c r="BX28" i="80"/>
  <c r="BY28" i="80" s="1"/>
  <c r="BX22" i="80"/>
  <c r="BY22" i="80" s="1"/>
  <c r="BP27" i="80"/>
  <c r="BQ27" i="80" s="1"/>
  <c r="BD21" i="80"/>
  <c r="BE21" i="80" s="1"/>
  <c r="AZ17" i="80"/>
  <c r="BA17" i="80" s="1"/>
  <c r="BX24" i="80"/>
  <c r="BY24" i="80" s="1"/>
  <c r="BT39" i="80"/>
  <c r="BU39" i="80" s="1"/>
  <c r="BX13" i="80"/>
  <c r="BY13" i="80" s="1"/>
  <c r="BD19" i="80"/>
  <c r="BE19" i="80" s="1"/>
  <c r="BH21" i="80"/>
  <c r="BI21" i="80" s="1"/>
  <c r="BH14" i="80"/>
  <c r="BI14" i="80" s="1"/>
  <c r="BH28" i="80"/>
  <c r="BI28" i="80" s="1"/>
  <c r="BX26" i="80"/>
  <c r="BY26" i="80" s="1"/>
  <c r="BL22" i="80"/>
  <c r="BM22" i="80" s="1"/>
  <c r="BX25" i="80"/>
  <c r="BY25" i="80" s="1"/>
  <c r="BX11" i="80"/>
  <c r="BY11" i="80" s="1"/>
  <c r="BX2" i="80"/>
  <c r="BY2" i="80" s="1"/>
  <c r="BT37" i="80"/>
  <c r="BU37" i="80" s="1"/>
  <c r="BD17" i="80"/>
  <c r="BE17" i="80" s="1"/>
  <c r="BT27" i="80"/>
  <c r="BU27" i="80" s="1"/>
  <c r="BX41" i="80"/>
  <c r="BY41" i="80" s="1"/>
  <c r="BD14" i="80"/>
  <c r="BE14" i="80" s="1"/>
  <c r="BL21" i="80"/>
  <c r="BM21" i="80" s="1"/>
  <c r="BX12" i="80"/>
  <c r="BY12" i="80" s="1"/>
  <c r="BT34" i="80"/>
  <c r="BU34" i="80" s="1"/>
  <c r="AZ20" i="80"/>
  <c r="BA20" i="80" s="1"/>
  <c r="BD12" i="80"/>
  <c r="BE12" i="80" s="1"/>
  <c r="BD11" i="80"/>
  <c r="BE11" i="80" s="1"/>
  <c r="BX36" i="80"/>
  <c r="BY36" i="80" s="1"/>
  <c r="BX17" i="80"/>
  <c r="BY17" i="80" s="1"/>
  <c r="BH15" i="80"/>
  <c r="BI15" i="80" s="1"/>
  <c r="BX23" i="80"/>
  <c r="BY23" i="80" s="1"/>
  <c r="BL29" i="80"/>
  <c r="BM29" i="80" s="1"/>
  <c r="BH26" i="80"/>
  <c r="BI26" i="80" s="1"/>
  <c r="BX42" i="80"/>
  <c r="BY42" i="80" s="1"/>
  <c r="AV13" i="80"/>
  <c r="AW13" i="80" s="1"/>
  <c r="AZ12" i="80"/>
  <c r="BA12" i="80" s="1"/>
  <c r="BH13" i="80"/>
  <c r="BI13" i="80" s="1"/>
  <c r="BH20" i="80"/>
  <c r="BI20" i="80" s="1"/>
  <c r="AZ11" i="80"/>
  <c r="BA11" i="80" s="1"/>
  <c r="BL32" i="80"/>
  <c r="BM32" i="80" s="1"/>
  <c r="BT19" i="80"/>
  <c r="BU19" i="80" s="1"/>
  <c r="BL11" i="80"/>
  <c r="BM11" i="80" s="1"/>
  <c r="BL24" i="80"/>
  <c r="BM24" i="80" s="1"/>
  <c r="BL19" i="80"/>
  <c r="BM19" i="80" s="1"/>
  <c r="BT33" i="80"/>
  <c r="BU33" i="80" s="1"/>
  <c r="BX16" i="80"/>
  <c r="BY16" i="80" s="1"/>
  <c r="BL13" i="80"/>
  <c r="BM13" i="80" s="1"/>
  <c r="AV3" i="80"/>
  <c r="AW3" i="80" s="1"/>
  <c r="AR8" i="80"/>
  <c r="AS8" i="80" s="1"/>
  <c r="BD22" i="80"/>
  <c r="BE22" i="80" s="1"/>
  <c r="AV9" i="80"/>
  <c r="AW9" i="80" s="1"/>
  <c r="BL14" i="80"/>
  <c r="BM14" i="80" s="1"/>
  <c r="BP28" i="80"/>
  <c r="BQ28" i="80" s="1"/>
  <c r="AZ8" i="80"/>
  <c r="BA8" i="80" s="1"/>
  <c r="BX39" i="80"/>
  <c r="BY39" i="80" s="1"/>
  <c r="BP19" i="80"/>
  <c r="BQ19" i="80" s="1"/>
  <c r="BX21" i="80"/>
  <c r="BY21" i="80" s="1"/>
  <c r="BT23" i="80"/>
  <c r="BU23" i="80" s="1"/>
  <c r="BH9" i="80"/>
  <c r="BI9" i="80" s="1"/>
  <c r="BX43" i="80"/>
  <c r="BY43" i="80" s="1"/>
  <c r="BX1" i="80"/>
  <c r="BY1" i="80" s="1"/>
  <c r="BP25" i="80"/>
  <c r="BQ25" i="80" s="1"/>
  <c r="BP18" i="80"/>
  <c r="BQ18" i="80" s="1"/>
  <c r="BX44" i="80"/>
  <c r="BY44" i="80" s="1"/>
  <c r="BX19" i="80"/>
  <c r="BY19" i="80" s="1"/>
  <c r="BX29" i="80"/>
  <c r="BY29" i="80" s="1"/>
  <c r="BT25" i="80"/>
  <c r="BU25" i="80" s="1"/>
  <c r="BX38" i="80"/>
  <c r="BY38" i="80" s="1"/>
  <c r="BL12" i="80"/>
  <c r="BM12" i="80" s="1"/>
  <c r="BL18" i="80"/>
  <c r="BM18" i="80" s="1"/>
  <c r="BT31" i="80"/>
  <c r="BU31" i="80" s="1"/>
  <c r="AZ14" i="80"/>
  <c r="BA14" i="80" s="1"/>
  <c r="BT10" i="80"/>
  <c r="BU10" i="80" s="1"/>
  <c r="AV16" i="80"/>
  <c r="AW16" i="80" s="1"/>
  <c r="AV15" i="80"/>
  <c r="AW15" i="80" s="1"/>
  <c r="AV1" i="80"/>
  <c r="AW1" i="80" s="1"/>
  <c r="BH7" i="80"/>
  <c r="BI7" i="80" s="1"/>
  <c r="BD18" i="80"/>
  <c r="BE18" i="80" s="1"/>
  <c r="BP12" i="80"/>
  <c r="BQ12" i="80" s="1"/>
  <c r="AZ3" i="80"/>
  <c r="BA3" i="80" s="1"/>
  <c r="BT12" i="80"/>
  <c r="BU12" i="80" s="1"/>
  <c r="AV2" i="80"/>
  <c r="AW2" i="80" s="1"/>
  <c r="BH8" i="80"/>
  <c r="BI8" i="80" s="1"/>
  <c r="AV11" i="80"/>
  <c r="AW11" i="80" s="1"/>
  <c r="BH2" i="80"/>
  <c r="BI2" i="80" s="1"/>
  <c r="BP33" i="80"/>
  <c r="BQ33" i="80" s="1"/>
  <c r="BT22" i="80"/>
  <c r="BU22" i="80" s="1"/>
  <c r="BP22" i="80"/>
  <c r="BQ22" i="80" s="1"/>
  <c r="AR10" i="80"/>
  <c r="AS10" i="80" s="1"/>
  <c r="AR1" i="80"/>
  <c r="AS1" i="80" s="1"/>
  <c r="BL31" i="80"/>
  <c r="BM31" i="80" s="1"/>
  <c r="BL25" i="80"/>
  <c r="BM25" i="80" s="1"/>
  <c r="BP29" i="80"/>
  <c r="BQ29" i="80" s="1"/>
  <c r="BX34" i="80"/>
  <c r="BY34" i="80" s="1"/>
  <c r="BT35" i="80"/>
  <c r="BU35" i="80" s="1"/>
  <c r="BP16" i="80"/>
  <c r="BQ16" i="80" s="1"/>
  <c r="AR9" i="80"/>
  <c r="AS9" i="80" s="1"/>
  <c r="AZ7" i="80"/>
  <c r="BA7" i="80" s="1"/>
  <c r="BX3" i="80"/>
  <c r="BY3" i="80" s="1"/>
  <c r="BP36" i="80"/>
  <c r="BQ36" i="80" s="1"/>
  <c r="BP17" i="80"/>
  <c r="BQ17" i="80" s="1"/>
  <c r="BT13" i="80"/>
  <c r="BU13" i="80" s="1"/>
  <c r="BX40" i="80"/>
  <c r="BY40" i="80" s="1"/>
  <c r="BT20" i="80"/>
  <c r="BU20" i="80" s="1"/>
  <c r="AZ13" i="80"/>
  <c r="BA13" i="80" s="1"/>
  <c r="BT36" i="80"/>
  <c r="BU36" i="80" s="1"/>
  <c r="BP21" i="80"/>
  <c r="BQ21" i="80" s="1"/>
  <c r="BX18" i="80"/>
  <c r="BY18" i="80" s="1"/>
  <c r="BL15" i="80"/>
  <c r="BM15" i="80" s="1"/>
  <c r="BH16" i="80"/>
  <c r="BI16" i="80" s="1"/>
  <c r="BP10" i="80"/>
  <c r="BQ10" i="80" s="1"/>
  <c r="BD20" i="80"/>
  <c r="BE20" i="80" s="1"/>
  <c r="BP34" i="80"/>
  <c r="BQ34" i="80" s="1"/>
  <c r="BL28" i="80"/>
  <c r="BM28" i="80" s="1"/>
  <c r="BD23" i="80"/>
  <c r="BE23" i="80" s="1"/>
  <c r="BH25" i="80"/>
  <c r="BI25" i="80" s="1"/>
  <c r="BP23" i="80"/>
  <c r="BQ23" i="80" s="1"/>
  <c r="BH11" i="80"/>
  <c r="BI11" i="80" s="1"/>
  <c r="BX35" i="80"/>
  <c r="BY35" i="80" s="1"/>
  <c r="BH19" i="80"/>
  <c r="BI19" i="80" s="1"/>
  <c r="BT29" i="80"/>
  <c r="BU29" i="80" s="1"/>
  <c r="AZ19" i="80"/>
  <c r="BA19" i="80" s="1"/>
  <c r="AR11" i="80"/>
  <c r="AS11" i="80" s="1"/>
  <c r="BT24" i="80"/>
  <c r="BU24" i="80" s="1"/>
  <c r="BT28" i="80"/>
  <c r="BU28" i="80" s="1"/>
  <c r="BT40" i="80"/>
  <c r="BU40" i="80" s="1"/>
  <c r="BX30" i="80"/>
  <c r="BY30" i="80" s="1"/>
  <c r="BH23" i="80"/>
  <c r="BI23" i="80" s="1"/>
  <c r="BT21" i="80"/>
  <c r="BU21" i="80" s="1"/>
  <c r="BT32" i="80"/>
  <c r="BU32" i="80" s="1"/>
  <c r="AR12" i="80"/>
  <c r="AS12" i="80" s="1"/>
  <c r="BX37" i="80"/>
  <c r="BY37" i="80" s="1"/>
  <c r="BH18" i="80"/>
  <c r="BI18" i="80" s="1"/>
  <c r="BT18" i="80"/>
  <c r="BU18" i="80" s="1"/>
  <c r="BH24" i="80"/>
  <c r="BI24" i="80" s="1"/>
  <c r="BP26" i="80"/>
  <c r="BQ26" i="80" s="1"/>
  <c r="BL17" i="80"/>
  <c r="BM17" i="80" s="1"/>
  <c r="BL26" i="80"/>
  <c r="BM26" i="80" s="1"/>
  <c r="BD13" i="80"/>
  <c r="BE13" i="80" s="1"/>
  <c r="BX10" i="80"/>
  <c r="BY10" i="80" s="1"/>
  <c r="BH27" i="80"/>
  <c r="BI27" i="80" s="1"/>
  <c r="BH1" i="80"/>
  <c r="BI1" i="80" s="1"/>
  <c r="BX6" i="80"/>
  <c r="BY6" i="80" s="1"/>
  <c r="BD16" i="80"/>
  <c r="BE16" i="80" s="1"/>
  <c r="BH10" i="80"/>
  <c r="BI10" i="80" s="1"/>
  <c r="BD10" i="80"/>
  <c r="BE10" i="80" s="1"/>
  <c r="BL23" i="80"/>
  <c r="BM23" i="80" s="1"/>
  <c r="BL10" i="80"/>
  <c r="BM10" i="80" s="1"/>
  <c r="BL1" i="80"/>
  <c r="BM1" i="80" s="1"/>
  <c r="BX7" i="80"/>
  <c r="BY7" i="80" s="1"/>
  <c r="AV10" i="80"/>
  <c r="AW10" i="80" s="1"/>
  <c r="AL4" i="80" a="1"/>
  <c r="AL4" i="80" s="1"/>
  <c r="AL2" i="80" a="1"/>
  <c r="AL2" i="80" s="1"/>
  <c r="AL3" i="80" a="1"/>
  <c r="AL3" i="80" s="1"/>
  <c r="AL1" i="80" a="1"/>
  <c r="AL1" i="80" s="1"/>
  <c r="BD2" i="80"/>
  <c r="BE2" i="80" s="1"/>
  <c r="BP7" i="80"/>
  <c r="BQ7" i="80" s="1"/>
  <c r="BP35" i="80"/>
  <c r="BQ35" i="80" s="1"/>
  <c r="BD5" i="80"/>
  <c r="BE5" i="80" s="1"/>
  <c r="BL6" i="80"/>
  <c r="BM6" i="80" s="1"/>
  <c r="BX8" i="80"/>
  <c r="BY8" i="80" s="1"/>
  <c r="AR4" i="80"/>
  <c r="AS4" i="80" s="1"/>
  <c r="BH4" i="80"/>
  <c r="BI4" i="80" s="1"/>
  <c r="BD4" i="80"/>
  <c r="BE4" i="80" s="1"/>
  <c r="BP3" i="80"/>
  <c r="BQ3" i="80" s="1"/>
  <c r="BD3" i="80"/>
  <c r="BE3" i="80" s="1"/>
  <c r="AR3" i="80"/>
  <c r="AS3" i="80" s="1"/>
  <c r="AV8" i="80"/>
  <c r="AW8" i="80" s="1"/>
  <c r="AR2" i="80"/>
  <c r="AS2" i="80" s="1"/>
  <c r="BD6" i="80"/>
  <c r="BE6" i="80" s="1"/>
  <c r="W29" i="11"/>
  <c r="W27" i="11"/>
  <c r="BR13" i="80" l="1" a="1"/>
  <c r="BR13" i="80" s="1"/>
  <c r="BR10" i="80" a="1"/>
  <c r="BR10" i="80" s="1"/>
  <c r="BR7" i="80" a="1"/>
  <c r="BR7" i="80" s="1"/>
  <c r="BR1" i="80" a="1"/>
  <c r="BR1" i="80" s="1"/>
  <c r="BR18" i="80" a="1"/>
  <c r="BR18" i="80" s="1"/>
  <c r="BR4" i="80" a="1"/>
  <c r="BR4" i="80" s="1"/>
  <c r="BR15" i="80" a="1"/>
  <c r="BR15" i="80" s="1"/>
  <c r="BR22" i="80" a="1"/>
  <c r="BR22" i="80" s="1"/>
  <c r="BR6" i="80" a="1"/>
  <c r="BR6" i="80" s="1"/>
  <c r="BR11" i="80" a="1"/>
  <c r="BR11" i="80" s="1"/>
  <c r="BR8" i="80" a="1"/>
  <c r="BR8" i="80" s="1"/>
  <c r="BR12" i="80" a="1"/>
  <c r="BR12" i="80" s="1"/>
  <c r="BR9" i="80" a="1"/>
  <c r="BR9" i="80" s="1"/>
  <c r="BR17" i="80" a="1"/>
  <c r="BR17" i="80" s="1"/>
  <c r="BR23" i="80" a="1"/>
  <c r="BR23" i="80" s="1"/>
  <c r="BR3" i="80" a="1"/>
  <c r="BR3" i="80" s="1"/>
  <c r="BR36" i="80" a="1"/>
  <c r="BR36" i="80" s="1"/>
  <c r="BR5" i="80" a="1"/>
  <c r="BR5" i="80" s="1"/>
  <c r="BR20" i="80" a="1"/>
  <c r="BR20" i="80" s="1"/>
  <c r="BR2" i="80" a="1"/>
  <c r="BR2" i="80" s="1"/>
  <c r="BR25" i="80" a="1"/>
  <c r="BR25" i="80" s="1"/>
  <c r="BR33" i="80" a="1"/>
  <c r="BR33" i="80" s="1"/>
  <c r="BR16" i="80" a="1"/>
  <c r="BR16" i="80" s="1"/>
  <c r="BR24" i="80" a="1"/>
  <c r="BR24" i="80" s="1"/>
  <c r="BR35" i="80" a="1"/>
  <c r="BR35" i="80" s="1"/>
  <c r="BR19" i="80" a="1"/>
  <c r="BR19" i="80" s="1"/>
  <c r="BR28" i="80" a="1"/>
  <c r="BR28" i="80" s="1"/>
  <c r="L31" i="11"/>
  <c r="BR21" i="80" a="1"/>
  <c r="BR21" i="80" s="1"/>
  <c r="BR27" i="80" a="1"/>
  <c r="BR27" i="80" s="1"/>
  <c r="BR30" i="80" a="1"/>
  <c r="BR30" i="80" s="1"/>
  <c r="BR31" i="80" a="1"/>
  <c r="BR31" i="80" s="1"/>
  <c r="BR26" i="80" a="1"/>
  <c r="BR26" i="80" s="1"/>
  <c r="BF21" i="80" a="1"/>
  <c r="BF21" i="80" s="1"/>
  <c r="BV35" i="80" a="1"/>
  <c r="BV35" i="80" s="1"/>
  <c r="BR34" i="80" a="1"/>
  <c r="BR34" i="80" s="1"/>
  <c r="BR29" i="80" a="1"/>
  <c r="BR29" i="80" s="1"/>
  <c r="BR14" i="80" a="1"/>
  <c r="BR14" i="80" s="1"/>
  <c r="BF4" i="80" a="1"/>
  <c r="BF4" i="80" s="1"/>
  <c r="BF18" i="80" a="1"/>
  <c r="BF18" i="80" s="1"/>
  <c r="BF12" i="80" a="1"/>
  <c r="BF12" i="80" s="1"/>
  <c r="BV2" i="80" a="1"/>
  <c r="BV2" i="80" s="1"/>
  <c r="BV15" i="80" a="1"/>
  <c r="BV15" i="80" s="1"/>
  <c r="BV18" i="80" a="1"/>
  <c r="BV18" i="80" s="1"/>
  <c r="BV34" i="80" a="1"/>
  <c r="BV34" i="80" s="1"/>
  <c r="BV40" i="80" a="1"/>
  <c r="BV40" i="80" s="1"/>
  <c r="BJ28" i="80" a="1"/>
  <c r="BJ28" i="80" s="1"/>
  <c r="BJ24" i="80" a="1"/>
  <c r="BJ24" i="80" s="1"/>
  <c r="BJ25" i="80" a="1"/>
  <c r="BJ25" i="80" s="1"/>
  <c r="BJ23" i="80" a="1"/>
  <c r="BJ23" i="80" s="1"/>
  <c r="BJ26" i="80" a="1"/>
  <c r="BJ26" i="80" s="1"/>
  <c r="BJ27" i="80" a="1"/>
  <c r="BJ27" i="80" s="1"/>
  <c r="BJ22" i="80" a="1"/>
  <c r="BJ22" i="80" s="1"/>
  <c r="BJ20" i="80" a="1"/>
  <c r="BJ20" i="80" s="1"/>
  <c r="BJ19" i="80" a="1"/>
  <c r="BJ19" i="80" s="1"/>
  <c r="BJ18" i="80" a="1"/>
  <c r="BJ18" i="80" s="1"/>
  <c r="BJ17" i="80" a="1"/>
  <c r="BJ17" i="80" s="1"/>
  <c r="BJ16" i="80" a="1"/>
  <c r="BJ16" i="80" s="1"/>
  <c r="BJ10" i="80" a="1"/>
  <c r="BJ10" i="80" s="1"/>
  <c r="BJ14" i="80" a="1"/>
  <c r="BJ14" i="80" s="1"/>
  <c r="BJ9" i="80" a="1"/>
  <c r="BJ9" i="80" s="1"/>
  <c r="BJ12" i="80" a="1"/>
  <c r="BJ12" i="80" s="1"/>
  <c r="BJ21" i="80" a="1"/>
  <c r="BJ21" i="80" s="1"/>
  <c r="BJ15" i="80" a="1"/>
  <c r="BJ15" i="80" s="1"/>
  <c r="BJ11" i="80" a="1"/>
  <c r="BJ11" i="80" s="1"/>
  <c r="BJ13" i="80" a="1"/>
  <c r="BJ13" i="80" s="1"/>
  <c r="BJ2" i="80" a="1"/>
  <c r="BJ2" i="80" s="1"/>
  <c r="BJ8" i="80" a="1"/>
  <c r="BJ8" i="80" s="1"/>
  <c r="BJ6" i="80" a="1"/>
  <c r="BJ6" i="80" s="1"/>
  <c r="BJ4" i="80" a="1"/>
  <c r="BJ4" i="80" s="1"/>
  <c r="BJ1" i="80" a="1"/>
  <c r="BJ1" i="80" s="1"/>
  <c r="BJ7" i="80" a="1"/>
  <c r="BJ7" i="80" s="1"/>
  <c r="BJ5" i="80" a="1"/>
  <c r="BJ5" i="80" s="1"/>
  <c r="BJ3" i="80" a="1"/>
  <c r="BJ3" i="80" s="1"/>
  <c r="BF6" i="80" a="1"/>
  <c r="BF6" i="80" s="1"/>
  <c r="BF19" i="80" a="1"/>
  <c r="BF19" i="80" s="1"/>
  <c r="BF24" i="80" a="1"/>
  <c r="BF24" i="80" s="1"/>
  <c r="BV4" i="80" a="1"/>
  <c r="BV4" i="80" s="1"/>
  <c r="BV21" i="80" a="1"/>
  <c r="BV21" i="80" s="1"/>
  <c r="BV19" i="80" a="1"/>
  <c r="BV19" i="80" s="1"/>
  <c r="BV36" i="80" a="1"/>
  <c r="BV36" i="80" s="1"/>
  <c r="BV29" i="80" a="1"/>
  <c r="BV29" i="80" s="1"/>
  <c r="BR32" i="80" a="1"/>
  <c r="BR32" i="80" s="1"/>
  <c r="BN32" i="80" a="1"/>
  <c r="BN32" i="80" s="1"/>
  <c r="BN26" i="80" a="1"/>
  <c r="BN26" i="80" s="1"/>
  <c r="BN31" i="80" a="1"/>
  <c r="BN31" i="80" s="1"/>
  <c r="BN30" i="80" a="1"/>
  <c r="BN30" i="80" s="1"/>
  <c r="BN27" i="80" a="1"/>
  <c r="BN27" i="80" s="1"/>
  <c r="BN22" i="80" a="1"/>
  <c r="BN22" i="80" s="1"/>
  <c r="BN29" i="80" a="1"/>
  <c r="BN29" i="80" s="1"/>
  <c r="BN28" i="80" a="1"/>
  <c r="BN28" i="80" s="1"/>
  <c r="BN24" i="80" a="1"/>
  <c r="BN24" i="80" s="1"/>
  <c r="BN25" i="80" a="1"/>
  <c r="BN25" i="80" s="1"/>
  <c r="BN23" i="80" a="1"/>
  <c r="BN23" i="80" s="1"/>
  <c r="BN21" i="80" a="1"/>
  <c r="BN21" i="80" s="1"/>
  <c r="BN15" i="80" a="1"/>
  <c r="BN15" i="80" s="1"/>
  <c r="BN11" i="80" a="1"/>
  <c r="BN11" i="80" s="1"/>
  <c r="BN13" i="80" a="1"/>
  <c r="BN13" i="80" s="1"/>
  <c r="BN20" i="80" a="1"/>
  <c r="BN20" i="80" s="1"/>
  <c r="BN19" i="80" a="1"/>
  <c r="BN19" i="80" s="1"/>
  <c r="BN18" i="80" a="1"/>
  <c r="BN18" i="80" s="1"/>
  <c r="BN17" i="80" a="1"/>
  <c r="BN17" i="80" s="1"/>
  <c r="BN16" i="80" a="1"/>
  <c r="BN16" i="80" s="1"/>
  <c r="BN10" i="80" a="1"/>
  <c r="BN10" i="80" s="1"/>
  <c r="BN14" i="80" a="1"/>
  <c r="BN14" i="80" s="1"/>
  <c r="BN12" i="80" a="1"/>
  <c r="BN12" i="80" s="1"/>
  <c r="BN7" i="80" a="1"/>
  <c r="BN7" i="80" s="1"/>
  <c r="BN5" i="80" a="1"/>
  <c r="BN5" i="80" s="1"/>
  <c r="BN3" i="80" a="1"/>
  <c r="BN3" i="80" s="1"/>
  <c r="BN1" i="80" a="1"/>
  <c r="BN1" i="80" s="1"/>
  <c r="BN9" i="80" a="1"/>
  <c r="BN9" i="80" s="1"/>
  <c r="BN8" i="80" a="1"/>
  <c r="BN8" i="80" s="1"/>
  <c r="BN6" i="80" a="1"/>
  <c r="BN6" i="80" s="1"/>
  <c r="BN4" i="80" a="1"/>
  <c r="BN4" i="80" s="1"/>
  <c r="BN2" i="80" a="1"/>
  <c r="BN2" i="80" s="1"/>
  <c r="BF8" i="80" a="1"/>
  <c r="BF8" i="80" s="1"/>
  <c r="BF20" i="80" a="1"/>
  <c r="BF20" i="80" s="1"/>
  <c r="BF22" i="80" a="1"/>
  <c r="BF22" i="80" s="1"/>
  <c r="BZ23" i="80" a="1"/>
  <c r="BZ23" i="80" s="1"/>
  <c r="BZ42" i="80" a="1"/>
  <c r="BZ42" i="80" s="1"/>
  <c r="BZ36" i="80" a="1"/>
  <c r="BZ36" i="80" s="1"/>
  <c r="BZ34" i="80" a="1"/>
  <c r="BZ34" i="80" s="1"/>
  <c r="BZ32" i="80" a="1"/>
  <c r="BZ32" i="80" s="1"/>
  <c r="BZ26" i="80" a="1"/>
  <c r="BZ26" i="80" s="1"/>
  <c r="BZ37" i="80" a="1"/>
  <c r="BZ37" i="80" s="1"/>
  <c r="BZ31" i="80" a="1"/>
  <c r="BZ31" i="80" s="1"/>
  <c r="BZ41" i="80" a="1"/>
  <c r="BZ41" i="80" s="1"/>
  <c r="BZ38" i="80" a="1"/>
  <c r="BZ38" i="80" s="1"/>
  <c r="BZ30" i="80" a="1"/>
  <c r="BZ30" i="80" s="1"/>
  <c r="BZ27" i="80" a="1"/>
  <c r="BZ27" i="80" s="1"/>
  <c r="BZ22" i="80" a="1"/>
  <c r="BZ22" i="80" s="1"/>
  <c r="BZ39" i="80" a="1"/>
  <c r="BZ39" i="80" s="1"/>
  <c r="BZ29" i="80" a="1"/>
  <c r="BZ29" i="80" s="1"/>
  <c r="BZ44" i="80" a="1"/>
  <c r="BZ44" i="80" s="1"/>
  <c r="BZ40" i="80" a="1"/>
  <c r="BZ40" i="80" s="1"/>
  <c r="BZ35" i="80" a="1"/>
  <c r="BZ35" i="80" s="1"/>
  <c r="BZ33" i="80" a="1"/>
  <c r="BZ33" i="80" s="1"/>
  <c r="BZ28" i="80" a="1"/>
  <c r="BZ28" i="80" s="1"/>
  <c r="BZ24" i="80" a="1"/>
  <c r="BZ24" i="80" s="1"/>
  <c r="BZ43" i="80" a="1"/>
  <c r="BZ43" i="80" s="1"/>
  <c r="BZ25" i="80" a="1"/>
  <c r="BZ25" i="80" s="1"/>
  <c r="BZ12" i="80" a="1"/>
  <c r="BZ12" i="80" s="1"/>
  <c r="BZ21" i="80" a="1"/>
  <c r="BZ21" i="80" s="1"/>
  <c r="BZ15" i="80" a="1"/>
  <c r="BZ15" i="80" s="1"/>
  <c r="BZ11" i="80" a="1"/>
  <c r="BZ11" i="80" s="1"/>
  <c r="BZ13" i="80" a="1"/>
  <c r="BZ13" i="80" s="1"/>
  <c r="BZ20" i="80" a="1"/>
  <c r="BZ20" i="80" s="1"/>
  <c r="BZ19" i="80" a="1"/>
  <c r="BZ19" i="80" s="1"/>
  <c r="BZ18" i="80" a="1"/>
  <c r="BZ18" i="80" s="1"/>
  <c r="BZ17" i="80" a="1"/>
  <c r="BZ17" i="80" s="1"/>
  <c r="BZ16" i="80" a="1"/>
  <c r="BZ16" i="80" s="1"/>
  <c r="BZ10" i="80" a="1"/>
  <c r="BZ10" i="80" s="1"/>
  <c r="BZ14" i="80" a="1"/>
  <c r="BZ14" i="80" s="1"/>
  <c r="BZ9" i="80" a="1"/>
  <c r="BZ9" i="80" s="1"/>
  <c r="BZ8" i="80" a="1"/>
  <c r="BZ8" i="80" s="1"/>
  <c r="BZ7" i="80" a="1"/>
  <c r="BZ7" i="80" s="1"/>
  <c r="BZ5" i="80" a="1"/>
  <c r="BZ5" i="80" s="1"/>
  <c r="BZ3" i="80" a="1"/>
  <c r="BZ3" i="80" s="1"/>
  <c r="BZ6" i="80" a="1"/>
  <c r="BZ6" i="80" s="1"/>
  <c r="BZ4" i="80" a="1"/>
  <c r="BZ4" i="80" s="1"/>
  <c r="BZ2" i="80" a="1"/>
  <c r="BZ2" i="80" s="1"/>
  <c r="BZ1" i="80" a="1"/>
  <c r="BZ1" i="80" s="1"/>
  <c r="BV6" i="80" a="1"/>
  <c r="BV6" i="80" s="1"/>
  <c r="BV12" i="80" a="1"/>
  <c r="BV12" i="80" s="1"/>
  <c r="BV20" i="80" a="1"/>
  <c r="BV20" i="80" s="1"/>
  <c r="BV23" i="80" a="1"/>
  <c r="BV23" i="80" s="1"/>
  <c r="BV39" i="80" a="1"/>
  <c r="BV39" i="80" s="1"/>
  <c r="BF1" i="80" a="1"/>
  <c r="BF1" i="80" s="1"/>
  <c r="BF9" i="80" a="1"/>
  <c r="BF9" i="80" s="1"/>
  <c r="BF23" i="80" a="1"/>
  <c r="BF23" i="80" s="1"/>
  <c r="AX14" i="80" a="1"/>
  <c r="AX14" i="80" s="1"/>
  <c r="AX12" i="80" a="1"/>
  <c r="AX12" i="80" s="1"/>
  <c r="AX15" i="80" a="1"/>
  <c r="AX15" i="80" s="1"/>
  <c r="AX11" i="80" a="1"/>
  <c r="AX11" i="80" s="1"/>
  <c r="AX13" i="80" a="1"/>
  <c r="AX13" i="80" s="1"/>
  <c r="AX16" i="80" a="1"/>
  <c r="AX16" i="80" s="1"/>
  <c r="AX10" i="80" a="1"/>
  <c r="AX10" i="80" s="1"/>
  <c r="AX8" i="80" a="1"/>
  <c r="AX8" i="80" s="1"/>
  <c r="AX6" i="80" a="1"/>
  <c r="AX6" i="80" s="1"/>
  <c r="AX4" i="80" a="1"/>
  <c r="AX4" i="80" s="1"/>
  <c r="AX2" i="80" a="1"/>
  <c r="AX2" i="80" s="1"/>
  <c r="AX9" i="80" a="1"/>
  <c r="AX9" i="80" s="1"/>
  <c r="AX1" i="80" a="1"/>
  <c r="AX1" i="80" s="1"/>
  <c r="AX7" i="80" a="1"/>
  <c r="AX7" i="80" s="1"/>
  <c r="AX5" i="80" a="1"/>
  <c r="AX5" i="80" s="1"/>
  <c r="AX3" i="80" a="1"/>
  <c r="AX3" i="80" s="1"/>
  <c r="BB11" i="80" a="1"/>
  <c r="BB11" i="80" s="1"/>
  <c r="BB13" i="80" a="1"/>
  <c r="BB13" i="80" s="1"/>
  <c r="BB20" i="80" a="1"/>
  <c r="BB20" i="80" s="1"/>
  <c r="BB19" i="80" a="1"/>
  <c r="BB19" i="80" s="1"/>
  <c r="BB18" i="80" a="1"/>
  <c r="BB18" i="80" s="1"/>
  <c r="BB17" i="80" a="1"/>
  <c r="BB17" i="80" s="1"/>
  <c r="BB16" i="80" a="1"/>
  <c r="BB16" i="80" s="1"/>
  <c r="BB10" i="80" a="1"/>
  <c r="BB10" i="80" s="1"/>
  <c r="BB14" i="80" a="1"/>
  <c r="BB14" i="80" s="1"/>
  <c r="BB12" i="80" a="1"/>
  <c r="BB12" i="80" s="1"/>
  <c r="BB15" i="80" a="1"/>
  <c r="BB15" i="80" s="1"/>
  <c r="BB7" i="80" a="1"/>
  <c r="BB7" i="80" s="1"/>
  <c r="BB5" i="80" a="1"/>
  <c r="BB5" i="80" s="1"/>
  <c r="BB3" i="80" a="1"/>
  <c r="BB3" i="80" s="1"/>
  <c r="BB1" i="80" a="1"/>
  <c r="BB1" i="80" s="1"/>
  <c r="BB8" i="80" a="1"/>
  <c r="BB8" i="80" s="1"/>
  <c r="BB6" i="80" a="1"/>
  <c r="BB6" i="80" s="1"/>
  <c r="BB4" i="80" a="1"/>
  <c r="BB4" i="80" s="1"/>
  <c r="BB2" i="80" a="1"/>
  <c r="BB2" i="80" s="1"/>
  <c r="BB9" i="80" a="1"/>
  <c r="BB9" i="80" s="1"/>
  <c r="BV1" i="80" a="1"/>
  <c r="BV1" i="80" s="1"/>
  <c r="BV9" i="80" a="1"/>
  <c r="BV9" i="80" s="1"/>
  <c r="BV13" i="80" a="1"/>
  <c r="BV13" i="80" s="1"/>
  <c r="BV25" i="80" a="1"/>
  <c r="BV25" i="80" s="1"/>
  <c r="BV22" i="80" a="1"/>
  <c r="BV22" i="80" s="1"/>
  <c r="BF3" i="80" a="1"/>
  <c r="BF3" i="80" s="1"/>
  <c r="BF14" i="80" a="1"/>
  <c r="BF14" i="80" s="1"/>
  <c r="BF13" i="80" a="1"/>
  <c r="BF13" i="80" s="1"/>
  <c r="BV3" i="80" a="1"/>
  <c r="BV3" i="80" s="1"/>
  <c r="BV14" i="80" a="1"/>
  <c r="BV14" i="80" s="1"/>
  <c r="BV31" i="80" a="1"/>
  <c r="BV31" i="80" s="1"/>
  <c r="BV24" i="80" a="1"/>
  <c r="BV24" i="80" s="1"/>
  <c r="BV27" i="80" a="1"/>
  <c r="BV27" i="80" s="1"/>
  <c r="AT12" i="80" a="1"/>
  <c r="AT12" i="80" s="1"/>
  <c r="AT11" i="80" a="1"/>
  <c r="AT11" i="80" s="1"/>
  <c r="AT10" i="80" a="1"/>
  <c r="AT10" i="80" s="1"/>
  <c r="AT9" i="80" a="1"/>
  <c r="AT9" i="80" s="1"/>
  <c r="AT7" i="80" a="1"/>
  <c r="AT7" i="80" s="1"/>
  <c r="AT5" i="80" a="1"/>
  <c r="AT5" i="80" s="1"/>
  <c r="AT3" i="80" a="1"/>
  <c r="AT3" i="80" s="1"/>
  <c r="AT1" i="80" a="1"/>
  <c r="AT1" i="80" s="1"/>
  <c r="AT8" i="80" a="1"/>
  <c r="AT8" i="80" s="1"/>
  <c r="AT6" i="80" a="1"/>
  <c r="AT6" i="80" s="1"/>
  <c r="AT4" i="80" a="1"/>
  <c r="AT4" i="80" s="1"/>
  <c r="AT2" i="80" a="1"/>
  <c r="AT2" i="80" s="1"/>
  <c r="BF5" i="80" a="1"/>
  <c r="BF5" i="80" s="1"/>
  <c r="BF10" i="80" a="1"/>
  <c r="BF10" i="80" s="1"/>
  <c r="BF11" i="80" a="1"/>
  <c r="BF11" i="80" s="1"/>
  <c r="BV5" i="80" a="1"/>
  <c r="BV5" i="80" s="1"/>
  <c r="BV10" i="80" a="1"/>
  <c r="BV10" i="80" s="1"/>
  <c r="BV37" i="80" a="1"/>
  <c r="BV37" i="80" s="1"/>
  <c r="BV28" i="80" a="1"/>
  <c r="BV28" i="80" s="1"/>
  <c r="BV30" i="80" a="1"/>
  <c r="BV30" i="80" s="1"/>
  <c r="BF7" i="80" a="1"/>
  <c r="BF7" i="80" s="1"/>
  <c r="BF16" i="80" a="1"/>
  <c r="BF16" i="80" s="1"/>
  <c r="BF15" i="80" a="1"/>
  <c r="BF15" i="80" s="1"/>
  <c r="BV7" i="80" a="1"/>
  <c r="BV7" i="80" s="1"/>
  <c r="BV16" i="80" a="1"/>
  <c r="BV16" i="80" s="1"/>
  <c r="BV26" i="80" a="1"/>
  <c r="BV26" i="80" s="1"/>
  <c r="BV33" i="80" a="1"/>
  <c r="BV33" i="80" s="1"/>
  <c r="BV38" i="80" a="1"/>
  <c r="BV38" i="80" s="1"/>
  <c r="BF2" i="80" a="1"/>
  <c r="BF2" i="80" s="1"/>
  <c r="BF17" i="80" a="1"/>
  <c r="BF17" i="80" s="1"/>
  <c r="BV8" i="80" a="1"/>
  <c r="BV8" i="80" s="1"/>
  <c r="BV11" i="80" a="1"/>
  <c r="BV11" i="80" s="1"/>
  <c r="BV17" i="80" a="1"/>
  <c r="BV17" i="80" s="1"/>
  <c r="BV32" i="80" a="1"/>
  <c r="BV32" i="80" s="1"/>
  <c r="L33" i="11"/>
  <c r="L35" i="11" s="1"/>
  <c r="J17" i="3" l="1"/>
  <c r="G8" i="79" l="1"/>
  <c r="J9" i="11"/>
  <c r="V12" i="3"/>
  <c r="K25" i="83" s="1"/>
  <c r="G13" i="79" l="1"/>
  <c r="G7" i="79"/>
  <c r="H9" i="72"/>
  <c r="H6" i="72"/>
  <c r="J13" i="79" l="1"/>
  <c r="E13" i="79" s="1"/>
  <c r="H32" i="72"/>
  <c r="H33" i="72" s="1"/>
  <c r="J22" i="79" l="1"/>
  <c r="J23" i="79"/>
  <c r="F15" i="79"/>
  <c r="M27" i="3" s="1"/>
  <c r="W27" i="3" l="1"/>
  <c r="L31" i="3" l="1"/>
  <c r="R5" i="85" s="1"/>
  <c r="L29" i="3"/>
  <c r="R3" i="85" l="1"/>
  <c r="L33" i="3" s="1"/>
  <c r="N22" i="10" s="1"/>
</calcChain>
</file>

<file path=xl/comments1.xml><?xml version="1.0" encoding="utf-8"?>
<comments xmlns="http://schemas.openxmlformats.org/spreadsheetml/2006/main">
  <authors>
    <author>H28-DPC-211</author>
  </authors>
  <commentList>
    <comment ref="F3" authorId="0" shapeId="0">
      <text>
        <r>
          <rPr>
            <b/>
            <sz val="12"/>
            <color indexed="81"/>
            <rFont val="MS P ゴシック"/>
            <family val="3"/>
            <charset val="128"/>
          </rPr>
          <t>公図を元に番地をすべて記入してください。</t>
        </r>
      </text>
    </comment>
  </commentList>
</comments>
</file>

<file path=xl/comments2.xml><?xml version="1.0" encoding="utf-8"?>
<comments xmlns="http://schemas.openxmlformats.org/spreadsheetml/2006/main">
  <authors>
    <author>H28-DPC-211</author>
  </authors>
  <commentList>
    <comment ref="F6" authorId="0" shapeId="0">
      <text>
        <r>
          <rPr>
            <b/>
            <sz val="12"/>
            <color indexed="81"/>
            <rFont val="MS P ゴシック"/>
            <family val="3"/>
            <charset val="128"/>
          </rPr>
          <t>現況判定値の見直しを行った場合、再診断した計算書の面積を記入してください。</t>
        </r>
      </text>
    </comment>
    <comment ref="F40" authorId="0" shapeId="0">
      <text>
        <r>
          <rPr>
            <b/>
            <sz val="12"/>
            <color indexed="81"/>
            <rFont val="MS P ゴシック"/>
            <family val="3"/>
            <charset val="128"/>
          </rPr>
          <t>採用している構造用金物やＡ工法等の確認できる資料（カタログなど）を合わせてご提出ください。</t>
        </r>
      </text>
    </comment>
    <comment ref="F49" authorId="0" shapeId="0">
      <text>
        <r>
          <rPr>
            <b/>
            <sz val="12"/>
            <color indexed="81"/>
            <rFont val="MS P ゴシック"/>
            <family val="3"/>
            <charset val="128"/>
          </rPr>
          <t>既存の耐力壁を撤去した場合は、代用壁（対象外となる新規耐力壁）の資料をご提出ください。</t>
        </r>
      </text>
    </comment>
  </commentList>
</comments>
</file>

<file path=xl/comments3.xml><?xml version="1.0" encoding="utf-8"?>
<comments xmlns="http://schemas.openxmlformats.org/spreadsheetml/2006/main">
  <authors>
    <author>H28-DPC-211</author>
  </authors>
  <commentList>
    <comment ref="A23" authorId="0" shapeId="0">
      <text>
        <r>
          <rPr>
            <b/>
            <sz val="12"/>
            <color indexed="81"/>
            <rFont val="MS P ゴシック"/>
            <family val="3"/>
            <charset val="128"/>
          </rPr>
          <t>計画確認申請時から変更なければ不要です。</t>
        </r>
      </text>
    </comment>
  </commentList>
</comments>
</file>

<file path=xl/sharedStrings.xml><?xml version="1.0" encoding="utf-8"?>
<sst xmlns="http://schemas.openxmlformats.org/spreadsheetml/2006/main" count="1752" uniqueCount="693">
  <si>
    <t>田原市木造住宅等耐震改修促進事業</t>
    <rPh sb="0" eb="3">
      <t>タハラシ</t>
    </rPh>
    <rPh sb="3" eb="5">
      <t>モクゾウ</t>
    </rPh>
    <rPh sb="5" eb="7">
      <t>ジュウタク</t>
    </rPh>
    <rPh sb="7" eb="8">
      <t>トウ</t>
    </rPh>
    <rPh sb="8" eb="10">
      <t>タイシン</t>
    </rPh>
    <rPh sb="10" eb="12">
      <t>カイシュウ</t>
    </rPh>
    <rPh sb="12" eb="14">
      <t>ソクシン</t>
    </rPh>
    <rPh sb="14" eb="16">
      <t>ジギョウ</t>
    </rPh>
    <phoneticPr fontId="1"/>
  </si>
  <si>
    <t>年</t>
    <rPh sb="0" eb="1">
      <t>ネン</t>
    </rPh>
    <phoneticPr fontId="1"/>
  </si>
  <si>
    <t>月</t>
    <rPh sb="0" eb="1">
      <t>ガツ</t>
    </rPh>
    <phoneticPr fontId="1"/>
  </si>
  <si>
    <t>日</t>
    <rPh sb="0" eb="1">
      <t>ニチ</t>
    </rPh>
    <phoneticPr fontId="1"/>
  </si>
  <si>
    <t>田 原 市 長</t>
    <rPh sb="0" eb="1">
      <t>タ</t>
    </rPh>
    <rPh sb="2" eb="3">
      <t>ハラ</t>
    </rPh>
    <rPh sb="4" eb="5">
      <t>シ</t>
    </rPh>
    <rPh sb="6" eb="7">
      <t>チョウ</t>
    </rPh>
    <phoneticPr fontId="1"/>
  </si>
  <si>
    <t>殿</t>
    <rPh sb="0" eb="1">
      <t>ドノ</t>
    </rPh>
    <phoneticPr fontId="1"/>
  </si>
  <si>
    <t>住 所</t>
    <rPh sb="0" eb="1">
      <t>ジュウ</t>
    </rPh>
    <rPh sb="2" eb="3">
      <t>ショ</t>
    </rPh>
    <phoneticPr fontId="1"/>
  </si>
  <si>
    <t>電 話</t>
    <rPh sb="0" eb="1">
      <t>デン</t>
    </rPh>
    <rPh sb="2" eb="3">
      <t>ハナシ</t>
    </rPh>
    <phoneticPr fontId="1"/>
  </si>
  <si>
    <t>氏 名</t>
    <rPh sb="0" eb="1">
      <t>シ</t>
    </rPh>
    <rPh sb="2" eb="3">
      <t>メイ</t>
    </rPh>
    <phoneticPr fontId="1"/>
  </si>
  <si>
    <t>申 請 者</t>
    <rPh sb="0" eb="1">
      <t>サル</t>
    </rPh>
    <rPh sb="2" eb="3">
      <t>ショウ</t>
    </rPh>
    <rPh sb="4" eb="5">
      <t>シャ</t>
    </rPh>
    <phoneticPr fontId="1"/>
  </si>
  <si>
    <t>別紙（１－１）</t>
    <rPh sb="0" eb="2">
      <t>ベッシ</t>
    </rPh>
    <phoneticPr fontId="1"/>
  </si>
  <si>
    <t>氏名</t>
    <rPh sb="0" eb="2">
      <t>シメイ</t>
    </rPh>
    <phoneticPr fontId="1"/>
  </si>
  <si>
    <t>級）建築士（</t>
    <rPh sb="0" eb="1">
      <t>キュウ</t>
    </rPh>
    <rPh sb="2" eb="5">
      <t>ケンチクシ</t>
    </rPh>
    <phoneticPr fontId="1"/>
  </si>
  <si>
    <t>）登録　第</t>
    <rPh sb="1" eb="3">
      <t>トウロク</t>
    </rPh>
    <rPh sb="4" eb="5">
      <t>ダイ</t>
    </rPh>
    <phoneticPr fontId="1"/>
  </si>
  <si>
    <t>号</t>
    <rPh sb="0" eb="1">
      <t>ゴウ</t>
    </rPh>
    <phoneticPr fontId="1"/>
  </si>
  <si>
    <t>住所</t>
    <rPh sb="0" eb="2">
      <t>ジュウショ</t>
    </rPh>
    <phoneticPr fontId="1"/>
  </si>
  <si>
    <t>電話</t>
    <rPh sb="0" eb="2">
      <t>デンワ</t>
    </rPh>
    <phoneticPr fontId="1"/>
  </si>
  <si>
    <t>社名</t>
    <rPh sb="0" eb="2">
      <t>シャメイ</t>
    </rPh>
    <phoneticPr fontId="1"/>
  </si>
  <si>
    <t>代表者名</t>
    <rPh sb="0" eb="3">
      <t>ダイヒョウシャ</t>
    </rPh>
    <rPh sb="3" eb="4">
      <t>メイ</t>
    </rPh>
    <phoneticPr fontId="1"/>
  </si>
  <si>
    <t>併用住宅</t>
    <rPh sb="0" eb="2">
      <t>ヘイヨウ</t>
    </rPh>
    <rPh sb="2" eb="4">
      <t>ジュウタク</t>
    </rPh>
    <phoneticPr fontId="1"/>
  </si>
  <si>
    <t>共同住宅</t>
    <rPh sb="0" eb="2">
      <t>キョウドウ</t>
    </rPh>
    <rPh sb="2" eb="4">
      <t>ジュウタク</t>
    </rPh>
    <phoneticPr fontId="1"/>
  </si>
  <si>
    <t>長屋</t>
    <rPh sb="0" eb="2">
      <t>ナガヤ</t>
    </rPh>
    <phoneticPr fontId="1"/>
  </si>
  <si>
    <t>明</t>
    <rPh sb="0" eb="1">
      <t>メイ</t>
    </rPh>
    <phoneticPr fontId="1"/>
  </si>
  <si>
    <t>大</t>
    <rPh sb="0" eb="1">
      <t>ダイ</t>
    </rPh>
    <phoneticPr fontId="1"/>
  </si>
  <si>
    <t>・</t>
    <phoneticPr fontId="1"/>
  </si>
  <si>
    <t>昭</t>
    <rPh sb="0" eb="1">
      <t>アキラ</t>
    </rPh>
    <phoneticPr fontId="1"/>
  </si>
  <si>
    <t>１階</t>
    <rPh sb="1" eb="2">
      <t>カイ</t>
    </rPh>
    <phoneticPr fontId="1"/>
  </si>
  <si>
    <t>㎡</t>
  </si>
  <si>
    <t>㎡</t>
    <phoneticPr fontId="1"/>
  </si>
  <si>
    <t>２階</t>
    <rPh sb="1" eb="2">
      <t>カイ</t>
    </rPh>
    <phoneticPr fontId="1"/>
  </si>
  <si>
    <t>計</t>
    <rPh sb="0" eb="1">
      <t>ケイ</t>
    </rPh>
    <phoneticPr fontId="1"/>
  </si>
  <si>
    <t>登録証番号　第</t>
    <rPh sb="0" eb="2">
      <t>トウロク</t>
    </rPh>
    <rPh sb="2" eb="3">
      <t>ショウ</t>
    </rPh>
    <rPh sb="3" eb="5">
      <t>バンゴウ</t>
    </rPh>
    <rPh sb="6" eb="7">
      <t>ダイ</t>
    </rPh>
    <phoneticPr fontId="1"/>
  </si>
  <si>
    <t>氏　名</t>
    <rPh sb="0" eb="1">
      <t>シ</t>
    </rPh>
    <rPh sb="2" eb="3">
      <t>メイ</t>
    </rPh>
    <phoneticPr fontId="1"/>
  </si>
  <si>
    <t>点</t>
    <rPh sb="0" eb="1">
      <t>テン</t>
    </rPh>
    <phoneticPr fontId="1"/>
  </si>
  <si>
    <t>X</t>
    <phoneticPr fontId="1"/>
  </si>
  <si>
    <t>Y</t>
    <phoneticPr fontId="1"/>
  </si>
  <si>
    <t>２ 階</t>
    <rPh sb="2" eb="3">
      <t>カイ</t>
    </rPh>
    <phoneticPr fontId="1"/>
  </si>
  <si>
    <t>１ 階</t>
    <rPh sb="2" eb="3">
      <t>カイ</t>
    </rPh>
    <phoneticPr fontId="1"/>
  </si>
  <si>
    <t>補助対象経費</t>
    <rPh sb="0" eb="2">
      <t>ホジョ</t>
    </rPh>
    <rPh sb="2" eb="4">
      <t>タイショウ</t>
    </rPh>
    <rPh sb="4" eb="6">
      <t>ケイヒ</t>
    </rPh>
    <phoneticPr fontId="1"/>
  </si>
  <si>
    <t>設 計 費</t>
    <rPh sb="0" eb="1">
      <t>セツ</t>
    </rPh>
    <rPh sb="2" eb="3">
      <t>ケイ</t>
    </rPh>
    <rPh sb="4" eb="5">
      <t>ヒ</t>
    </rPh>
    <phoneticPr fontId="1"/>
  </si>
  <si>
    <t>監 理 費</t>
    <rPh sb="0" eb="1">
      <t>カン</t>
    </rPh>
    <rPh sb="2" eb="3">
      <t>リ</t>
    </rPh>
    <rPh sb="4" eb="5">
      <t>ヒ</t>
    </rPh>
    <phoneticPr fontId="1"/>
  </si>
  <si>
    <t>事 業 費</t>
    <rPh sb="0" eb="1">
      <t>ジ</t>
    </rPh>
    <rPh sb="2" eb="3">
      <t>ゴウ</t>
    </rPh>
    <rPh sb="4" eb="5">
      <t>ヒ</t>
    </rPh>
    <phoneticPr fontId="1"/>
  </si>
  <si>
    <t>添付書類</t>
    <rPh sb="0" eb="4">
      <t>テンプショルイ</t>
    </rPh>
    <phoneticPr fontId="1"/>
  </si>
  <si>
    <t>）</t>
    <phoneticPr fontId="1"/>
  </si>
  <si>
    <t>円</t>
    <rPh sb="0" eb="1">
      <t>エン</t>
    </rPh>
    <phoneticPr fontId="1"/>
  </si>
  <si>
    <t>建築時期</t>
    <rPh sb="0" eb="2">
      <t>ケンチク</t>
    </rPh>
    <rPh sb="2" eb="4">
      <t>ジキ</t>
    </rPh>
    <phoneticPr fontId="1"/>
  </si>
  <si>
    <t>元</t>
    <rPh sb="0" eb="1">
      <t>ガン</t>
    </rPh>
    <phoneticPr fontId="1"/>
  </si>
  <si>
    <t>日付け</t>
    <rPh sb="0" eb="1">
      <t>ニチ</t>
    </rPh>
    <rPh sb="1" eb="2">
      <t>ツ</t>
    </rPh>
    <phoneticPr fontId="1"/>
  </si>
  <si>
    <t>田建第</t>
    <rPh sb="0" eb="1">
      <t>タ</t>
    </rPh>
    <rPh sb="1" eb="2">
      <t>ケン</t>
    </rPh>
    <rPh sb="2" eb="3">
      <t>ダイ</t>
    </rPh>
    <phoneticPr fontId="1"/>
  </si>
  <si>
    <t>金</t>
    <rPh sb="0" eb="1">
      <t>キン</t>
    </rPh>
    <phoneticPr fontId="1"/>
  </si>
  <si>
    <t>事　業　内　容</t>
    <rPh sb="0" eb="1">
      <t>ジ</t>
    </rPh>
    <rPh sb="2" eb="3">
      <t>ゴウ</t>
    </rPh>
    <rPh sb="4" eb="5">
      <t>ナイ</t>
    </rPh>
    <rPh sb="6" eb="7">
      <t>カタチ</t>
    </rPh>
    <phoneticPr fontId="1"/>
  </si>
  <si>
    <t>計　画　前</t>
    <rPh sb="0" eb="1">
      <t>ケイ</t>
    </rPh>
    <rPh sb="2" eb="3">
      <t>ガ</t>
    </rPh>
    <rPh sb="4" eb="5">
      <t>マエ</t>
    </rPh>
    <phoneticPr fontId="1"/>
  </si>
  <si>
    <t>計　画　後</t>
    <rPh sb="0" eb="1">
      <t>ケイ</t>
    </rPh>
    <rPh sb="2" eb="3">
      <t>ガ</t>
    </rPh>
    <rPh sb="4" eb="5">
      <t>アト</t>
    </rPh>
    <phoneticPr fontId="1"/>
  </si>
  <si>
    <t>無料耐震診断
判定値</t>
    <rPh sb="0" eb="2">
      <t>ムリョウ</t>
    </rPh>
    <rPh sb="2" eb="4">
      <t>タイシン</t>
    </rPh>
    <rPh sb="4" eb="6">
      <t>シンダン</t>
    </rPh>
    <rPh sb="7" eb="9">
      <t>ハンテイ</t>
    </rPh>
    <rPh sb="9" eb="10">
      <t>アタイ</t>
    </rPh>
    <phoneticPr fontId="1"/>
  </si>
  <si>
    <t>現況診断
判定値</t>
    <rPh sb="0" eb="2">
      <t>ゲンキョウ</t>
    </rPh>
    <rPh sb="2" eb="4">
      <t>シンダン</t>
    </rPh>
    <rPh sb="5" eb="7">
      <t>ハンテイ</t>
    </rPh>
    <rPh sb="7" eb="8">
      <t>アタイ</t>
    </rPh>
    <phoneticPr fontId="1"/>
  </si>
  <si>
    <t>改修計画
判定値</t>
    <rPh sb="0" eb="2">
      <t>カイシュウ</t>
    </rPh>
    <rPh sb="2" eb="4">
      <t>ケイカク</t>
    </rPh>
    <rPh sb="5" eb="7">
      <t>ハンテイ</t>
    </rPh>
    <rPh sb="7" eb="8">
      <t>アタイ</t>
    </rPh>
    <phoneticPr fontId="1"/>
  </si>
  <si>
    <t>工 事 費</t>
    <rPh sb="0" eb="1">
      <t>コウ</t>
    </rPh>
    <rPh sb="2" eb="3">
      <t>コト</t>
    </rPh>
    <rPh sb="4" eb="5">
      <t>ヒ</t>
    </rPh>
    <phoneticPr fontId="1"/>
  </si>
  <si>
    <t>判 定 値</t>
    <rPh sb="0" eb="1">
      <t>ハン</t>
    </rPh>
    <rPh sb="2" eb="3">
      <t>サダム</t>
    </rPh>
    <rPh sb="4" eb="5">
      <t>チ</t>
    </rPh>
    <phoneticPr fontId="1"/>
  </si>
  <si>
    <t>別紙（４－１）</t>
    <rPh sb="0" eb="2">
      <t>ベッシ</t>
    </rPh>
    <phoneticPr fontId="1"/>
  </si>
  <si>
    <t>←で和暦を囲ってください</t>
    <rPh sb="2" eb="4">
      <t>ワレキ</t>
    </rPh>
    <rPh sb="5" eb="6">
      <t>カコ</t>
    </rPh>
    <phoneticPr fontId="1"/>
  </si>
  <si>
    <t>補 助 金 交 付 申 請 書</t>
    <rPh sb="0" eb="1">
      <t>ホ</t>
    </rPh>
    <rPh sb="2" eb="3">
      <t>スケ</t>
    </rPh>
    <rPh sb="4" eb="5">
      <t>カネ</t>
    </rPh>
    <rPh sb="6" eb="7">
      <t>コウ</t>
    </rPh>
    <rPh sb="8" eb="9">
      <t>ツキ</t>
    </rPh>
    <rPh sb="10" eb="11">
      <t>サル</t>
    </rPh>
    <rPh sb="12" eb="13">
      <t>ショウ</t>
    </rPh>
    <rPh sb="14" eb="15">
      <t>ショ</t>
    </rPh>
    <phoneticPr fontId="1"/>
  </si>
  <si>
    <t>改 修 計 画 確 認 申 請 書</t>
    <rPh sb="0" eb="1">
      <t>カイ</t>
    </rPh>
    <rPh sb="2" eb="3">
      <t>オサム</t>
    </rPh>
    <rPh sb="4" eb="5">
      <t>ケイ</t>
    </rPh>
    <rPh sb="6" eb="7">
      <t>ガ</t>
    </rPh>
    <rPh sb="8" eb="9">
      <t>アキラ</t>
    </rPh>
    <rPh sb="10" eb="11">
      <t>ニン</t>
    </rPh>
    <rPh sb="12" eb="13">
      <t>サル</t>
    </rPh>
    <rPh sb="14" eb="15">
      <t>ショウ</t>
    </rPh>
    <rPh sb="16" eb="17">
      <t>ショ</t>
    </rPh>
    <phoneticPr fontId="1"/>
  </si>
  <si>
    <t>中 間 検 査 申 請 書</t>
    <rPh sb="0" eb="1">
      <t>ナカ</t>
    </rPh>
    <rPh sb="2" eb="3">
      <t>アイダ</t>
    </rPh>
    <rPh sb="4" eb="5">
      <t>ケン</t>
    </rPh>
    <rPh sb="6" eb="7">
      <t>サ</t>
    </rPh>
    <rPh sb="8" eb="9">
      <t>サル</t>
    </rPh>
    <rPh sb="10" eb="11">
      <t>ショウ</t>
    </rPh>
    <rPh sb="12" eb="13">
      <t>ショ</t>
    </rPh>
    <phoneticPr fontId="1"/>
  </si>
  <si>
    <t>号で交付決定（変更承</t>
    <rPh sb="0" eb="1">
      <t>ゴウ</t>
    </rPh>
    <rPh sb="2" eb="4">
      <t>コウフ</t>
    </rPh>
    <rPh sb="4" eb="6">
      <t>ケッテイ</t>
    </rPh>
    <rPh sb="7" eb="9">
      <t>ヘンコウ</t>
    </rPh>
    <rPh sb="9" eb="10">
      <t>ショウ</t>
    </rPh>
    <phoneticPr fontId="1"/>
  </si>
  <si>
    <t>（</t>
  </si>
  <si>
    <t>指　定　工　程</t>
    <rPh sb="0" eb="1">
      <t>ユビ</t>
    </rPh>
    <rPh sb="2" eb="3">
      <t>サダム</t>
    </rPh>
    <rPh sb="4" eb="5">
      <t>コウ</t>
    </rPh>
    <rPh sb="6" eb="7">
      <t>ホド</t>
    </rPh>
    <phoneticPr fontId="1"/>
  </si>
  <si>
    <t>添　付　書　類</t>
    <rPh sb="0" eb="1">
      <t>テン</t>
    </rPh>
    <rPh sb="2" eb="3">
      <t>ツキ</t>
    </rPh>
    <rPh sb="4" eb="5">
      <t>ショ</t>
    </rPh>
    <rPh sb="6" eb="7">
      <t>タグイ</t>
    </rPh>
    <phoneticPr fontId="1"/>
  </si>
  <si>
    <t>変　更　事　業　内　容</t>
    <rPh sb="0" eb="1">
      <t>ヘン</t>
    </rPh>
    <rPh sb="2" eb="3">
      <t>サラ</t>
    </rPh>
    <rPh sb="4" eb="5">
      <t>ジ</t>
    </rPh>
    <rPh sb="6" eb="7">
      <t>ゴウ</t>
    </rPh>
    <rPh sb="8" eb="9">
      <t>ナイ</t>
    </rPh>
    <rPh sb="10" eb="11">
      <t>カタチ</t>
    </rPh>
    <phoneticPr fontId="1"/>
  </si>
  <si>
    <t>実　績　報　告　書</t>
    <rPh sb="0" eb="1">
      <t>ジツ</t>
    </rPh>
    <rPh sb="2" eb="3">
      <t>イサオ</t>
    </rPh>
    <rPh sb="4" eb="5">
      <t>ホウ</t>
    </rPh>
    <rPh sb="6" eb="7">
      <t>コク</t>
    </rPh>
    <rPh sb="8" eb="9">
      <t>ショ</t>
    </rPh>
    <phoneticPr fontId="1"/>
  </si>
  <si>
    <t>工事契約日</t>
    <rPh sb="0" eb="2">
      <t>コウジ</t>
    </rPh>
    <rPh sb="2" eb="4">
      <t>ケイヤク</t>
    </rPh>
    <rPh sb="4" eb="5">
      <t>ヒ</t>
    </rPh>
    <phoneticPr fontId="1"/>
  </si>
  <si>
    <t>工事完了日</t>
    <rPh sb="0" eb="2">
      <t>コウジ</t>
    </rPh>
    <rPh sb="2" eb="5">
      <t>カンリョウビ</t>
    </rPh>
    <phoneticPr fontId="1"/>
  </si>
  <si>
    <t>監理契約日</t>
    <rPh sb="0" eb="2">
      <t>カンリ</t>
    </rPh>
    <rPh sb="2" eb="4">
      <t>ケイヤク</t>
    </rPh>
    <rPh sb="4" eb="5">
      <t>ヒ</t>
    </rPh>
    <phoneticPr fontId="1"/>
  </si>
  <si>
    <t>監理完了日</t>
    <rPh sb="0" eb="2">
      <t>カンリ</t>
    </rPh>
    <rPh sb="2" eb="5">
      <t>カンリョウビ</t>
    </rPh>
    <phoneticPr fontId="1"/>
  </si>
  <si>
    <t>日</t>
    <rPh sb="0" eb="1">
      <t>ヒ</t>
    </rPh>
    <phoneticPr fontId="1"/>
  </si>
  <si>
    <t>添 付 書 類</t>
    <rPh sb="0" eb="1">
      <t>テン</t>
    </rPh>
    <rPh sb="2" eb="3">
      <t>ツキ</t>
    </rPh>
    <rPh sb="4" eb="5">
      <t>ショ</t>
    </rPh>
    <rPh sb="6" eb="7">
      <t>タグイ</t>
    </rPh>
    <phoneticPr fontId="1"/>
  </si>
  <si>
    <t>着 手 前
判 定 値</t>
    <rPh sb="0" eb="1">
      <t>キ</t>
    </rPh>
    <rPh sb="2" eb="3">
      <t>テ</t>
    </rPh>
    <rPh sb="4" eb="5">
      <t>マエ</t>
    </rPh>
    <rPh sb="6" eb="7">
      <t>バン</t>
    </rPh>
    <rPh sb="8" eb="9">
      <t>サダム</t>
    </rPh>
    <rPh sb="10" eb="11">
      <t>アタイ</t>
    </rPh>
    <phoneticPr fontId="1"/>
  </si>
  <si>
    <t>完 了 時
判 定 値</t>
    <rPh sb="0" eb="1">
      <t>カン</t>
    </rPh>
    <rPh sb="2" eb="3">
      <t>リョウ</t>
    </rPh>
    <rPh sb="4" eb="5">
      <t>ジ</t>
    </rPh>
    <rPh sb="6" eb="7">
      <t>バン</t>
    </rPh>
    <rPh sb="8" eb="9">
      <t>サダム</t>
    </rPh>
    <rPh sb="10" eb="11">
      <t>アタイ</t>
    </rPh>
    <phoneticPr fontId="1"/>
  </si>
  <si>
    <t>事 業 の 種 類</t>
    <rPh sb="0" eb="1">
      <t>ジ</t>
    </rPh>
    <rPh sb="2" eb="3">
      <t>ゴウ</t>
    </rPh>
    <rPh sb="6" eb="7">
      <t>シュ</t>
    </rPh>
    <rPh sb="8" eb="9">
      <t>タグイ</t>
    </rPh>
    <phoneticPr fontId="1"/>
  </si>
  <si>
    <t>号で補助金額の確</t>
    <rPh sb="0" eb="1">
      <t>ゴウ</t>
    </rPh>
    <rPh sb="2" eb="4">
      <t>ホジョ</t>
    </rPh>
    <rPh sb="4" eb="6">
      <t>キンガク</t>
    </rPh>
    <rPh sb="7" eb="8">
      <t>カク</t>
    </rPh>
    <phoneticPr fontId="1"/>
  </si>
  <si>
    <t>請 求 者</t>
    <rPh sb="0" eb="1">
      <t>ショウ</t>
    </rPh>
    <rPh sb="2" eb="3">
      <t>モトム</t>
    </rPh>
    <rPh sb="4" eb="5">
      <t>モノ</t>
    </rPh>
    <phoneticPr fontId="1"/>
  </si>
  <si>
    <t>振込先金融機関情報</t>
    <rPh sb="0" eb="3">
      <t>フリコミサキ</t>
    </rPh>
    <rPh sb="3" eb="5">
      <t>キンユウ</t>
    </rPh>
    <rPh sb="5" eb="7">
      <t>キカン</t>
    </rPh>
    <rPh sb="7" eb="9">
      <t>ジョウホウ</t>
    </rPh>
    <phoneticPr fontId="1"/>
  </si>
  <si>
    <t>金融機関名称</t>
    <rPh sb="0" eb="2">
      <t>キンユウ</t>
    </rPh>
    <rPh sb="2" eb="4">
      <t>キカン</t>
    </rPh>
    <rPh sb="4" eb="6">
      <t>メイショウ</t>
    </rPh>
    <phoneticPr fontId="1"/>
  </si>
  <si>
    <t>口 座 番 号</t>
    <rPh sb="0" eb="1">
      <t>クチ</t>
    </rPh>
    <rPh sb="2" eb="3">
      <t>ザ</t>
    </rPh>
    <rPh sb="4" eb="5">
      <t>バン</t>
    </rPh>
    <rPh sb="6" eb="7">
      <t>ゴウ</t>
    </rPh>
    <phoneticPr fontId="1"/>
  </si>
  <si>
    <t>口 座 名 (ｶﾅ)</t>
    <rPh sb="0" eb="1">
      <t>クチ</t>
    </rPh>
    <rPh sb="2" eb="3">
      <t>ザ</t>
    </rPh>
    <rPh sb="4" eb="5">
      <t>メイ</t>
    </rPh>
    <phoneticPr fontId="1"/>
  </si>
  <si>
    <t>預 金 種 別</t>
    <rPh sb="0" eb="1">
      <t>アズカリ</t>
    </rPh>
    <rPh sb="2" eb="3">
      <t>カネ</t>
    </rPh>
    <rPh sb="4" eb="5">
      <t>シュ</t>
    </rPh>
    <rPh sb="6" eb="7">
      <t>ベツ</t>
    </rPh>
    <phoneticPr fontId="1"/>
  </si>
  <si>
    <t>銀行</t>
    <rPh sb="0" eb="2">
      <t>ギンコウ</t>
    </rPh>
    <phoneticPr fontId="1"/>
  </si>
  <si>
    <t>信用金庫</t>
    <rPh sb="0" eb="2">
      <t>シンヨウ</t>
    </rPh>
    <rPh sb="2" eb="4">
      <t>キンコ</t>
    </rPh>
    <phoneticPr fontId="1"/>
  </si>
  <si>
    <t>信用組合</t>
    <rPh sb="0" eb="2">
      <t>シンヨウ</t>
    </rPh>
    <rPh sb="2" eb="4">
      <t>クミアイ</t>
    </rPh>
    <phoneticPr fontId="1"/>
  </si>
  <si>
    <t>農業協同組合</t>
    <rPh sb="0" eb="2">
      <t>ノウギョウ</t>
    </rPh>
    <rPh sb="2" eb="4">
      <t>キョウドウ</t>
    </rPh>
    <rPh sb="4" eb="6">
      <t>クミアイ</t>
    </rPh>
    <phoneticPr fontId="1"/>
  </si>
  <si>
    <t>本店</t>
    <rPh sb="0" eb="2">
      <t>ホンテン</t>
    </rPh>
    <phoneticPr fontId="1"/>
  </si>
  <si>
    <t>支店</t>
    <rPh sb="0" eb="2">
      <t>シテン</t>
    </rPh>
    <phoneticPr fontId="1"/>
  </si>
  <si>
    <t>普 通</t>
    <rPh sb="0" eb="1">
      <t>フ</t>
    </rPh>
    <rPh sb="2" eb="3">
      <t>ツウ</t>
    </rPh>
    <phoneticPr fontId="1"/>
  </si>
  <si>
    <t>当 座</t>
    <rPh sb="0" eb="1">
      <t>トウ</t>
    </rPh>
    <rPh sb="2" eb="3">
      <t>ザ</t>
    </rPh>
    <phoneticPr fontId="1"/>
  </si>
  <si>
    <t>・</t>
    <phoneticPr fontId="1"/>
  </si>
  <si>
    <t>・</t>
    <phoneticPr fontId="1"/>
  </si>
  <si>
    <t>その他（</t>
    <rPh sb="2" eb="3">
      <t>タ</t>
    </rPh>
    <phoneticPr fontId="1"/>
  </si>
  <si>
    <t>補 助 金 請 求 書</t>
    <rPh sb="0" eb="1">
      <t>ホ</t>
    </rPh>
    <rPh sb="2" eb="3">
      <t>スケ</t>
    </rPh>
    <rPh sb="4" eb="5">
      <t>カネ</t>
    </rPh>
    <rPh sb="6" eb="7">
      <t>ショウ</t>
    </rPh>
    <rPh sb="8" eb="9">
      <t>モトム</t>
    </rPh>
    <rPh sb="10" eb="11">
      <t>ショ</t>
    </rPh>
    <phoneticPr fontId="1"/>
  </si>
  <si>
    <t>所 在 地</t>
    <rPh sb="0" eb="1">
      <t>ショ</t>
    </rPh>
    <rPh sb="2" eb="3">
      <t>ザイ</t>
    </rPh>
    <rPh sb="4" eb="5">
      <t>チ</t>
    </rPh>
    <phoneticPr fontId="1"/>
  </si>
  <si>
    <t>種　　別</t>
    <rPh sb="0" eb="1">
      <t>シュ</t>
    </rPh>
    <rPh sb="3" eb="4">
      <t>ベツ</t>
    </rPh>
    <phoneticPr fontId="1"/>
  </si>
  <si>
    <t>規　　模</t>
    <rPh sb="0" eb="1">
      <t>キ</t>
    </rPh>
    <rPh sb="3" eb="4">
      <t>ボ</t>
    </rPh>
    <phoneticPr fontId="1"/>
  </si>
  <si>
    <t>判 定 値</t>
    <rPh sb="0" eb="1">
      <t>ハン</t>
    </rPh>
    <rPh sb="2" eb="3">
      <t>サダム</t>
    </rPh>
    <rPh sb="4" eb="5">
      <t>アタイ</t>
    </rPh>
    <phoneticPr fontId="1"/>
  </si>
  <si>
    <t>診断者</t>
    <rPh sb="0" eb="1">
      <t>シン</t>
    </rPh>
    <rPh sb="1" eb="2">
      <t>ダン</t>
    </rPh>
    <rPh sb="2" eb="3">
      <t>シャ</t>
    </rPh>
    <phoneticPr fontId="1"/>
  </si>
  <si>
    <t>変更内容
（ 概要 ）</t>
    <rPh sb="0" eb="2">
      <t>ヘンコウ</t>
    </rPh>
    <rPh sb="2" eb="4">
      <t>ナイヨウ</t>
    </rPh>
    <rPh sb="7" eb="9">
      <t>ガイヨウ</t>
    </rPh>
    <phoneticPr fontId="1"/>
  </si>
  <si>
    <t>変更理由</t>
    <rPh sb="0" eb="2">
      <t>ヘンコウ</t>
    </rPh>
    <rPh sb="2" eb="4">
      <t>リユウ</t>
    </rPh>
    <phoneticPr fontId="1"/>
  </si>
  <si>
    <t>変更申請額</t>
    <rPh sb="0" eb="2">
      <t>ヘンコウ</t>
    </rPh>
    <rPh sb="2" eb="4">
      <t>シンセイ</t>
    </rPh>
    <rPh sb="4" eb="5">
      <t>ガク</t>
    </rPh>
    <phoneticPr fontId="1"/>
  </si>
  <si>
    <t>（</t>
    <phoneticPr fontId="1"/>
  </si>
  <si>
    <t>差引増減額</t>
    <rPh sb="0" eb="2">
      <t>サシヒキ</t>
    </rPh>
    <rPh sb="2" eb="5">
      <t>ゾウゲンガク</t>
    </rPh>
    <phoneticPr fontId="1"/>
  </si>
  <si>
    <t>項　目</t>
    <rPh sb="0" eb="1">
      <t>コウ</t>
    </rPh>
    <rPh sb="2" eb="3">
      <t>メ</t>
    </rPh>
    <phoneticPr fontId="1"/>
  </si>
  <si>
    <t>交　付　決　定　額</t>
    <rPh sb="0" eb="1">
      <t>コウ</t>
    </rPh>
    <rPh sb="2" eb="3">
      <t>ツキ</t>
    </rPh>
    <rPh sb="4" eb="5">
      <t>ケッ</t>
    </rPh>
    <rPh sb="6" eb="7">
      <t>サダム</t>
    </rPh>
    <rPh sb="8" eb="9">
      <t>ガク</t>
    </rPh>
    <phoneticPr fontId="1"/>
  </si>
  <si>
    <t>支 払 請 求 金 額</t>
    <rPh sb="0" eb="1">
      <t>シ</t>
    </rPh>
    <rPh sb="2" eb="3">
      <t>フツ</t>
    </rPh>
    <rPh sb="4" eb="5">
      <t>ショウ</t>
    </rPh>
    <rPh sb="6" eb="7">
      <t>モトム</t>
    </rPh>
    <rPh sb="8" eb="9">
      <t>カネ</t>
    </rPh>
    <rPh sb="10" eb="11">
      <t>ガク</t>
    </rPh>
    <phoneticPr fontId="1"/>
  </si>
  <si>
    <t>中止（取止め）の理由</t>
    <rPh sb="0" eb="2">
      <t>チュウシ</t>
    </rPh>
    <rPh sb="3" eb="5">
      <t>トリヤ</t>
    </rPh>
    <rPh sb="8" eb="10">
      <t>リユウ</t>
    </rPh>
    <phoneticPr fontId="1"/>
  </si>
  <si>
    <t>中 止 届</t>
    <rPh sb="0" eb="1">
      <t>ナカ</t>
    </rPh>
    <rPh sb="2" eb="3">
      <t>トメ</t>
    </rPh>
    <rPh sb="4" eb="5">
      <t>トドケ</t>
    </rPh>
    <phoneticPr fontId="1"/>
  </si>
  <si>
    <t>☐</t>
  </si>
  <si>
    <t>☐</t>
    <phoneticPr fontId="1"/>
  </si>
  <si>
    <t>報告書
受付番号</t>
    <rPh sb="0" eb="3">
      <t>ホウコクショ</t>
    </rPh>
    <rPh sb="4" eb="8">
      <t>ウケツケバンゴウ</t>
    </rPh>
    <phoneticPr fontId="1"/>
  </si>
  <si>
    <t>事　業　計　画　書　（木造住宅耐震改修事業）</t>
    <rPh sb="0" eb="1">
      <t>ジ</t>
    </rPh>
    <rPh sb="2" eb="3">
      <t>ゴウ</t>
    </rPh>
    <rPh sb="4" eb="5">
      <t>ケイ</t>
    </rPh>
    <rPh sb="6" eb="7">
      <t>ガ</t>
    </rPh>
    <rPh sb="8" eb="9">
      <t>ショ</t>
    </rPh>
    <rPh sb="11" eb="13">
      <t>モクゾウ</t>
    </rPh>
    <rPh sb="13" eb="15">
      <t>ジュウタク</t>
    </rPh>
    <rPh sb="15" eb="17">
      <t>タイシン</t>
    </rPh>
    <rPh sb="17" eb="19">
      <t>カイシュウ</t>
    </rPh>
    <rPh sb="19" eb="21">
      <t>ジギョウ</t>
    </rPh>
    <phoneticPr fontId="1"/>
  </si>
  <si>
    <t>□</t>
    <phoneticPr fontId="1"/>
  </si>
  <si>
    <t>日</t>
    <rPh sb="0" eb="1">
      <t>ニチ</t>
    </rPh>
    <phoneticPr fontId="1"/>
  </si>
  <si>
    <t>事　業　実　績　報　告　書（木造住宅耐震改修事業）</t>
    <rPh sb="0" eb="1">
      <t>ジ</t>
    </rPh>
    <rPh sb="2" eb="3">
      <t>ゴウ</t>
    </rPh>
    <rPh sb="4" eb="5">
      <t>ジツ</t>
    </rPh>
    <rPh sb="6" eb="7">
      <t>イサオ</t>
    </rPh>
    <rPh sb="8" eb="9">
      <t>ホウ</t>
    </rPh>
    <rPh sb="10" eb="11">
      <t>コク</t>
    </rPh>
    <rPh sb="12" eb="13">
      <t>ショ</t>
    </rPh>
    <rPh sb="14" eb="16">
      <t>モクゾウ</t>
    </rPh>
    <rPh sb="16" eb="18">
      <t>ジュウタク</t>
    </rPh>
    <rPh sb="18" eb="20">
      <t>タイシン</t>
    </rPh>
    <rPh sb="20" eb="22">
      <t>カイシュウ</t>
    </rPh>
    <rPh sb="22" eb="24">
      <t>ジギョウ</t>
    </rPh>
    <phoneticPr fontId="1"/>
  </si>
  <si>
    <t>木造住宅耐震改修事業</t>
    <rPh sb="0" eb="8">
      <t>モクゾウジュウタクタイシンカイシュウ</t>
    </rPh>
    <rPh sb="8" eb="10">
      <t>ジギョウ</t>
    </rPh>
    <phoneticPr fontId="1"/>
  </si>
  <si>
    <t>簡易耐震対策事業</t>
    <rPh sb="0" eb="2">
      <t>カンイ</t>
    </rPh>
    <rPh sb="2" eb="4">
      <t>タイシン</t>
    </rPh>
    <rPh sb="4" eb="6">
      <t>タイサク</t>
    </rPh>
    <rPh sb="6" eb="8">
      <t>ジギョウ</t>
    </rPh>
    <phoneticPr fontId="1"/>
  </si>
  <si>
    <t>木造住宅解体事業</t>
    <rPh sb="0" eb="4">
      <t>モクゾウジュウタク</t>
    </rPh>
    <rPh sb="4" eb="6">
      <t>カイタイ</t>
    </rPh>
    <rPh sb="6" eb="8">
      <t>ジギョウ</t>
    </rPh>
    <phoneticPr fontId="1"/>
  </si>
  <si>
    <t>非木造住宅等耐震診断事業</t>
    <rPh sb="0" eb="1">
      <t>ヒ</t>
    </rPh>
    <rPh sb="1" eb="3">
      <t>モクゾウ</t>
    </rPh>
    <rPh sb="3" eb="5">
      <t>ジュウタク</t>
    </rPh>
    <rPh sb="5" eb="6">
      <t>トウ</t>
    </rPh>
    <rPh sb="6" eb="8">
      <t>タイシン</t>
    </rPh>
    <rPh sb="8" eb="10">
      <t>シンダン</t>
    </rPh>
    <rPh sb="10" eb="12">
      <t>ジギョウ</t>
    </rPh>
    <phoneticPr fontId="1"/>
  </si>
  <si>
    <t>ブロック塀等安全対策事業</t>
    <rPh sb="4" eb="5">
      <t>ベイ</t>
    </rPh>
    <rPh sb="5" eb="6">
      <t>トウ</t>
    </rPh>
    <rPh sb="6" eb="10">
      <t>アンゼンタイサク</t>
    </rPh>
    <rPh sb="10" eb="12">
      <t>ジギョウ</t>
    </rPh>
    <rPh sb="11" eb="12">
      <t>コウジ</t>
    </rPh>
    <phoneticPr fontId="1"/>
  </si>
  <si>
    <t>事　業　の　種　類</t>
    <rPh sb="0" eb="1">
      <t>コト</t>
    </rPh>
    <rPh sb="2" eb="3">
      <t>ギョウ</t>
    </rPh>
    <rPh sb="6" eb="7">
      <t>シュ</t>
    </rPh>
    <rPh sb="8" eb="9">
      <t>タグイ</t>
    </rPh>
    <phoneticPr fontId="1"/>
  </si>
  <si>
    <t>監 理 者
の 確 認</t>
    <phoneticPr fontId="1"/>
  </si>
  <si>
    <t>様式第１号（第７条関係）</t>
    <rPh sb="0" eb="2">
      <t>ヨウシキ</t>
    </rPh>
    <rPh sb="2" eb="3">
      <t>ダイ</t>
    </rPh>
    <rPh sb="4" eb="5">
      <t>ゴウ</t>
    </rPh>
    <rPh sb="9" eb="11">
      <t>カンケイ</t>
    </rPh>
    <phoneticPr fontId="1"/>
  </si>
  <si>
    <t>様式第４号（第９条関係）</t>
    <rPh sb="0" eb="2">
      <t>ヨウシキ</t>
    </rPh>
    <rPh sb="2" eb="3">
      <t>ダイ</t>
    </rPh>
    <rPh sb="4" eb="5">
      <t>ゴウ</t>
    </rPh>
    <rPh sb="9" eb="11">
      <t>カンケイ</t>
    </rPh>
    <phoneticPr fontId="1"/>
  </si>
  <si>
    <t>事　業　の　種　類</t>
    <rPh sb="0" eb="1">
      <t>コト</t>
    </rPh>
    <rPh sb="2" eb="3">
      <t>ギョウ</t>
    </rPh>
    <rPh sb="6" eb="7">
      <t>シュ</t>
    </rPh>
    <rPh sb="8" eb="9">
      <t>ルイ</t>
    </rPh>
    <phoneticPr fontId="1"/>
  </si>
  <si>
    <t>非木造住宅耐震改修事業</t>
    <phoneticPr fontId="1"/>
  </si>
  <si>
    <t>非木造住宅耐震改修事業</t>
    <phoneticPr fontId="1"/>
  </si>
  <si>
    <t>非木造住宅耐震改修事業</t>
    <phoneticPr fontId="1"/>
  </si>
  <si>
    <t/>
  </si>
  <si>
    <t>承継年月日</t>
    <phoneticPr fontId="1"/>
  </si>
  <si>
    <t>承継の理由</t>
    <phoneticPr fontId="1"/>
  </si>
  <si>
    <t>所在地</t>
    <phoneticPr fontId="1"/>
  </si>
  <si>
    <t>承　　継　　届</t>
    <rPh sb="0" eb="1">
      <t>ジョウ</t>
    </rPh>
    <rPh sb="3" eb="4">
      <t>ツギ</t>
    </rPh>
    <rPh sb="6" eb="7">
      <t>トドケ</t>
    </rPh>
    <phoneticPr fontId="1"/>
  </si>
  <si>
    <t>誓 約 書</t>
    <rPh sb="0" eb="1">
      <t>チカイ</t>
    </rPh>
    <rPh sb="2" eb="3">
      <t>ヤク</t>
    </rPh>
    <rPh sb="4" eb="5">
      <t>ショ</t>
    </rPh>
    <phoneticPr fontId="1"/>
  </si>
  <si>
    <t>田原市長　殿</t>
    <rPh sb="0" eb="2">
      <t>タハラ</t>
    </rPh>
    <rPh sb="2" eb="4">
      <t>シチョウ</t>
    </rPh>
    <rPh sb="5" eb="6">
      <t>ドノ</t>
    </rPh>
    <phoneticPr fontId="1"/>
  </si>
  <si>
    <t>補助対象経費</t>
    <rPh sb="0" eb="2">
      <t>ホジョ</t>
    </rPh>
    <rPh sb="2" eb="4">
      <t>タイショウ</t>
    </rPh>
    <rPh sb="4" eb="6">
      <t>ケイヒ</t>
    </rPh>
    <phoneticPr fontId="1"/>
  </si>
  <si>
    <t>補助対象外経費</t>
    <rPh sb="0" eb="2">
      <t>ホジョ</t>
    </rPh>
    <rPh sb="2" eb="5">
      <t>タイショウガイ</t>
    </rPh>
    <rPh sb="5" eb="7">
      <t>ケイヒ</t>
    </rPh>
    <phoneticPr fontId="1"/>
  </si>
  <si>
    <t>内
訳</t>
    <rPh sb="0" eb="1">
      <t>ナイ</t>
    </rPh>
    <rPh sb="3" eb="4">
      <t>ヤク</t>
    </rPh>
    <phoneticPr fontId="1"/>
  </si>
  <si>
    <t>計</t>
    <rPh sb="0" eb="1">
      <t>ケイ</t>
    </rPh>
    <phoneticPr fontId="1"/>
  </si>
  <si>
    <t>a</t>
    <phoneticPr fontId="1"/>
  </si>
  <si>
    <t>b</t>
    <phoneticPr fontId="1"/>
  </si>
  <si>
    <t>c</t>
    <phoneticPr fontId="1"/>
  </si>
  <si>
    <t>A</t>
    <phoneticPr fontId="1"/>
  </si>
  <si>
    <t>B</t>
    <phoneticPr fontId="1"/>
  </si>
  <si>
    <t>C</t>
    <phoneticPr fontId="1"/>
  </si>
  <si>
    <t>総事業費
（Ａ+Ｂ+Ｃ）</t>
    <rPh sb="0" eb="4">
      <t>ソウジギョウヒ</t>
    </rPh>
    <phoneticPr fontId="1"/>
  </si>
  <si>
    <t>補助対象経費計
（a+b+c）</t>
    <rPh sb="0" eb="6">
      <t>ホジョタイショウケイヒ</t>
    </rPh>
    <rPh sb="6" eb="7">
      <t>ケイ</t>
    </rPh>
    <phoneticPr fontId="1"/>
  </si>
  <si>
    <t>交 付 決 定 額</t>
    <rPh sb="0" eb="1">
      <t>コウ</t>
    </rPh>
    <rPh sb="2" eb="3">
      <t>ツキ</t>
    </rPh>
    <rPh sb="4" eb="5">
      <t>ケッ</t>
    </rPh>
    <rPh sb="6" eb="7">
      <t>テイ</t>
    </rPh>
    <rPh sb="8" eb="9">
      <t>ガク</t>
    </rPh>
    <phoneticPr fontId="1"/>
  </si>
  <si>
    <t>項　目</t>
    <rPh sb="0" eb="1">
      <t>コウ</t>
    </rPh>
    <rPh sb="2" eb="3">
      <t>メ</t>
    </rPh>
    <phoneticPr fontId="1"/>
  </si>
  <si>
    <t>様式第１７号（第１７条関係）</t>
    <rPh sb="0" eb="2">
      <t>ヨウシキ</t>
    </rPh>
    <rPh sb="2" eb="3">
      <t>ダイ</t>
    </rPh>
    <rPh sb="5" eb="6">
      <t>ゴウ</t>
    </rPh>
    <rPh sb="11" eb="13">
      <t>カンケイ</t>
    </rPh>
    <phoneticPr fontId="1"/>
  </si>
  <si>
    <t>様式第１６号（第１５条関係）</t>
    <rPh sb="0" eb="2">
      <t>ヨウシキ</t>
    </rPh>
    <rPh sb="2" eb="3">
      <t>ダイ</t>
    </rPh>
    <rPh sb="5" eb="6">
      <t>ゴウ</t>
    </rPh>
    <rPh sb="11" eb="13">
      <t>カンケイ</t>
    </rPh>
    <phoneticPr fontId="1"/>
  </si>
  <si>
    <t>様式第１３号（第１２条関係）</t>
    <rPh sb="0" eb="2">
      <t>ヨウシキ</t>
    </rPh>
    <rPh sb="2" eb="3">
      <t>ダイ</t>
    </rPh>
    <rPh sb="5" eb="6">
      <t>ゴウ</t>
    </rPh>
    <rPh sb="11" eb="13">
      <t>カンケイ</t>
    </rPh>
    <phoneticPr fontId="1"/>
  </si>
  <si>
    <t>様式第１４号（第１３条関係）</t>
    <rPh sb="0" eb="2">
      <t>ヨウシキ</t>
    </rPh>
    <rPh sb="2" eb="3">
      <t>ダイ</t>
    </rPh>
    <rPh sb="5" eb="6">
      <t>ゴウ</t>
    </rPh>
    <rPh sb="11" eb="13">
      <t>カンケイ</t>
    </rPh>
    <phoneticPr fontId="1"/>
  </si>
  <si>
    <t>別紙（１４－１）</t>
    <rPh sb="0" eb="2">
      <t>ベッシ</t>
    </rPh>
    <phoneticPr fontId="1"/>
  </si>
  <si>
    <t>様式第９号（第１１条関係）</t>
    <rPh sb="0" eb="2">
      <t>ヨウシキ</t>
    </rPh>
    <rPh sb="2" eb="3">
      <t>ダイ</t>
    </rPh>
    <rPh sb="4" eb="5">
      <t>ゴウ</t>
    </rPh>
    <rPh sb="10" eb="12">
      <t>カンケイ</t>
    </rPh>
    <phoneticPr fontId="1"/>
  </si>
  <si>
    <t>別紙（９－１）</t>
    <rPh sb="0" eb="2">
      <t>ベッシ</t>
    </rPh>
    <phoneticPr fontId="1"/>
  </si>
  <si>
    <t>変 更 届</t>
    <rPh sb="0" eb="1">
      <t>ヘン</t>
    </rPh>
    <rPh sb="2" eb="3">
      <t>サラ</t>
    </rPh>
    <rPh sb="4" eb="5">
      <t>トドケ</t>
    </rPh>
    <phoneticPr fontId="1"/>
  </si>
  <si>
    <t>変　更　内　容</t>
    <rPh sb="0" eb="1">
      <t>ヘン</t>
    </rPh>
    <rPh sb="2" eb="3">
      <t>サラ</t>
    </rPh>
    <rPh sb="4" eb="5">
      <t>ナイ</t>
    </rPh>
    <rPh sb="6" eb="7">
      <t>カタチ</t>
    </rPh>
    <phoneticPr fontId="1"/>
  </si>
  <si>
    <t>← 署名 又は 記名</t>
    <rPh sb="2" eb="4">
      <t>ショメイ</t>
    </rPh>
    <rPh sb="5" eb="6">
      <t>マタ</t>
    </rPh>
    <rPh sb="8" eb="10">
      <t>キメイ</t>
    </rPh>
    <phoneticPr fontId="1"/>
  </si>
  <si>
    <t>）建築士 （</t>
    <rPh sb="1" eb="4">
      <t>ケンチクシ</t>
    </rPh>
    <phoneticPr fontId="1"/>
  </si>
  <si>
    <t>内
訳</t>
    <rPh sb="0" eb="1">
      <t>ナイ</t>
    </rPh>
    <rPh sb="2" eb="3">
      <t>ヤク</t>
    </rPh>
    <phoneticPr fontId="1"/>
  </si>
  <si>
    <t>総事業費
（Ａ+Ｂ+Ｃ）</t>
    <phoneticPr fontId="1"/>
  </si>
  <si>
    <t>補助対象経費計
（a+b+c）</t>
    <phoneticPr fontId="1"/>
  </si>
  <si>
    <t>事
業
費</t>
    <rPh sb="0" eb="1">
      <t>コト</t>
    </rPh>
    <rPh sb="2" eb="3">
      <t>ギョウ</t>
    </rPh>
    <rPh sb="4" eb="5">
      <t>ヒ</t>
    </rPh>
    <phoneticPr fontId="1"/>
  </si>
  <si>
    <t>変
更
前</t>
    <rPh sb="0" eb="1">
      <t>ヘン</t>
    </rPh>
    <rPh sb="2" eb="3">
      <t>コウ</t>
    </rPh>
    <rPh sb="4" eb="5">
      <t>マエ</t>
    </rPh>
    <phoneticPr fontId="1"/>
  </si>
  <si>
    <t>変
更
後</t>
    <rPh sb="0" eb="1">
      <t>ヘン</t>
    </rPh>
    <rPh sb="2" eb="3">
      <t>コウ</t>
    </rPh>
    <rPh sb="4" eb="5">
      <t>ゴ</t>
    </rPh>
    <phoneticPr fontId="1"/>
  </si>
  <si>
    <t>改修前判定値</t>
    <rPh sb="0" eb="2">
      <t>カイシュウ</t>
    </rPh>
    <rPh sb="2" eb="3">
      <t>マエ</t>
    </rPh>
    <rPh sb="3" eb="5">
      <t>ハンテイ</t>
    </rPh>
    <rPh sb="5" eb="6">
      <t>チ</t>
    </rPh>
    <phoneticPr fontId="1"/>
  </si>
  <si>
    <t>改修計画判定値</t>
    <rPh sb="0" eb="2">
      <t>カイシュウ</t>
    </rPh>
    <rPh sb="2" eb="4">
      <t>ケイカク</t>
    </rPh>
    <rPh sb="4" eb="6">
      <t>ハンテイ</t>
    </rPh>
    <rPh sb="6" eb="7">
      <t>チ</t>
    </rPh>
    <phoneticPr fontId="1"/>
  </si>
  <si>
    <t>変更前</t>
    <rPh sb="0" eb="2">
      <t>ヘンコウ</t>
    </rPh>
    <rPh sb="2" eb="3">
      <t>マエ</t>
    </rPh>
    <phoneticPr fontId="1"/>
  </si>
  <si>
    <t>変更後</t>
    <rPh sb="0" eb="2">
      <t>ヘンコウ</t>
    </rPh>
    <rPh sb="2" eb="3">
      <t>ゴ</t>
    </rPh>
    <phoneticPr fontId="1"/>
  </si>
  <si>
    <t>添　付　書　類</t>
    <rPh sb="0" eb="1">
      <t>テン</t>
    </rPh>
    <rPh sb="2" eb="3">
      <t>ツキ</t>
    </rPh>
    <rPh sb="4" eb="5">
      <t>ショ</t>
    </rPh>
    <rPh sb="6" eb="7">
      <t>ルイ</t>
    </rPh>
    <phoneticPr fontId="1"/>
  </si>
  <si>
    <t>設 計 者</t>
    <rPh sb="0" eb="1">
      <t>セツ</t>
    </rPh>
    <rPh sb="2" eb="3">
      <t>ケイ</t>
    </rPh>
    <rPh sb="4" eb="5">
      <t>モノ</t>
    </rPh>
    <phoneticPr fontId="1"/>
  </si>
  <si>
    <t>資格</t>
    <rPh sb="0" eb="2">
      <t>シカク</t>
    </rPh>
    <phoneticPr fontId="1"/>
  </si>
  <si>
    <t>監 理 者</t>
    <rPh sb="0" eb="1">
      <t>カン</t>
    </rPh>
    <rPh sb="2" eb="3">
      <t>リ</t>
    </rPh>
    <rPh sb="4" eb="5">
      <t>シャ</t>
    </rPh>
    <phoneticPr fontId="1"/>
  </si>
  <si>
    <t>設計者が兼任</t>
    <rPh sb="0" eb="3">
      <t>セッケイシャ</t>
    </rPh>
    <rPh sb="4" eb="6">
      <t>ケンニン</t>
    </rPh>
    <phoneticPr fontId="1"/>
  </si>
  <si>
    <t>施工者が兼任</t>
    <rPh sb="0" eb="3">
      <t>セコウシャ</t>
    </rPh>
    <rPh sb="4" eb="6">
      <t>ケンニン</t>
    </rPh>
    <phoneticPr fontId="1"/>
  </si>
  <si>
    <t>未定</t>
    <rPh sb="0" eb="2">
      <t>ミテイ</t>
    </rPh>
    <phoneticPr fontId="1"/>
  </si>
  <si>
    <t>施 工 者</t>
    <rPh sb="0" eb="1">
      <t>シ</t>
    </rPh>
    <rPh sb="2" eb="3">
      <t>コウ</t>
    </rPh>
    <rPh sb="4" eb="5">
      <t>シャ</t>
    </rPh>
    <phoneticPr fontId="1"/>
  </si>
  <si>
    <t>補 助 対 象 経 費 計 算 書</t>
    <rPh sb="0" eb="1">
      <t>ホ</t>
    </rPh>
    <rPh sb="2" eb="3">
      <t>スケ</t>
    </rPh>
    <rPh sb="4" eb="5">
      <t>タイ</t>
    </rPh>
    <rPh sb="6" eb="7">
      <t>ゾウ</t>
    </rPh>
    <rPh sb="8" eb="9">
      <t>ヘ</t>
    </rPh>
    <rPh sb="10" eb="11">
      <t>ヒ</t>
    </rPh>
    <rPh sb="12" eb="13">
      <t>ケイ</t>
    </rPh>
    <rPh sb="14" eb="15">
      <t>サン</t>
    </rPh>
    <rPh sb="16" eb="17">
      <t>ショ</t>
    </rPh>
    <phoneticPr fontId="1"/>
  </si>
  <si>
    <t>区　　分</t>
    <rPh sb="0" eb="1">
      <t>ク</t>
    </rPh>
    <rPh sb="3" eb="4">
      <t>ブン</t>
    </rPh>
    <phoneticPr fontId="1"/>
  </si>
  <si>
    <t>適　用（ 内　容 ）</t>
    <rPh sb="0" eb="1">
      <t>テキ</t>
    </rPh>
    <rPh sb="2" eb="3">
      <t>ヨウ</t>
    </rPh>
    <rPh sb="5" eb="6">
      <t>ナイ</t>
    </rPh>
    <rPh sb="7" eb="8">
      <t>カタチ</t>
    </rPh>
    <phoneticPr fontId="1"/>
  </si>
  <si>
    <t>金　額</t>
    <rPh sb="0" eb="1">
      <t>キン</t>
    </rPh>
    <rPh sb="2" eb="3">
      <t>ガク</t>
    </rPh>
    <phoneticPr fontId="1"/>
  </si>
  <si>
    <t>備　考</t>
    <rPh sb="0" eb="1">
      <t>ビ</t>
    </rPh>
    <rPh sb="2" eb="3">
      <t>コウ</t>
    </rPh>
    <phoneticPr fontId="1"/>
  </si>
  <si>
    <t>設　　計　　費</t>
    <rPh sb="0" eb="1">
      <t>セツ</t>
    </rPh>
    <rPh sb="3" eb="4">
      <t>ケイ</t>
    </rPh>
    <rPh sb="6" eb="7">
      <t>ヒ</t>
    </rPh>
    <phoneticPr fontId="1"/>
  </si>
  <si>
    <t>監　　理　　費</t>
    <rPh sb="0" eb="1">
      <t>カン</t>
    </rPh>
    <rPh sb="3" eb="4">
      <t>リ</t>
    </rPh>
    <rPh sb="6" eb="7">
      <t>ヒ</t>
    </rPh>
    <phoneticPr fontId="1"/>
  </si>
  <si>
    <t>適　用（ 改 修 壁 番 号  等 ）</t>
    <rPh sb="0" eb="1">
      <t>テキ</t>
    </rPh>
    <rPh sb="2" eb="3">
      <t>ヨウ</t>
    </rPh>
    <rPh sb="5" eb="6">
      <t>カイ</t>
    </rPh>
    <rPh sb="7" eb="8">
      <t>オサム</t>
    </rPh>
    <rPh sb="9" eb="10">
      <t>ヘキ</t>
    </rPh>
    <rPh sb="11" eb="12">
      <t>バン</t>
    </rPh>
    <rPh sb="13" eb="14">
      <t>ゴウ</t>
    </rPh>
    <rPh sb="16" eb="17">
      <t>トウ</t>
    </rPh>
    <phoneticPr fontId="1"/>
  </si>
  <si>
    <t>例）壁①</t>
    <rPh sb="0" eb="1">
      <t>レイ</t>
    </rPh>
    <rPh sb="2" eb="3">
      <t>カベ</t>
    </rPh>
    <phoneticPr fontId="1"/>
  </si>
  <si>
    <t>補 助 対 象 経 費 計
ａ ＋ ｂ ＋ ｃ</t>
    <rPh sb="0" eb="1">
      <t>ホ</t>
    </rPh>
    <rPh sb="2" eb="3">
      <t>スケ</t>
    </rPh>
    <rPh sb="4" eb="5">
      <t>タイ</t>
    </rPh>
    <rPh sb="6" eb="7">
      <t>ゾウ</t>
    </rPh>
    <rPh sb="8" eb="9">
      <t>ヘ</t>
    </rPh>
    <rPh sb="10" eb="11">
      <t>ヒ</t>
    </rPh>
    <rPh sb="12" eb="13">
      <t>ケイ</t>
    </rPh>
    <phoneticPr fontId="1"/>
  </si>
  <si>
    <t>１．適用（改修壁番号等）に記載する改修壁番号は、工事費見積書 及び 各図面と一致させるものとする。</t>
    <rPh sb="2" eb="4">
      <t>テキヨウ</t>
    </rPh>
    <rPh sb="5" eb="7">
      <t>カイシュウ</t>
    </rPh>
    <rPh sb="7" eb="8">
      <t>ヘキ</t>
    </rPh>
    <rPh sb="8" eb="10">
      <t>バンゴウ</t>
    </rPh>
    <rPh sb="10" eb="11">
      <t>トウ</t>
    </rPh>
    <rPh sb="13" eb="15">
      <t>キサイ</t>
    </rPh>
    <rPh sb="17" eb="19">
      <t>カイシュウ</t>
    </rPh>
    <rPh sb="19" eb="20">
      <t>ヘキ</t>
    </rPh>
    <rPh sb="20" eb="22">
      <t>バンゴウ</t>
    </rPh>
    <rPh sb="24" eb="26">
      <t>コウジ</t>
    </rPh>
    <rPh sb="26" eb="27">
      <t>ヒ</t>
    </rPh>
    <rPh sb="27" eb="30">
      <t>ミツモリショ</t>
    </rPh>
    <rPh sb="31" eb="32">
      <t>オヨ</t>
    </rPh>
    <rPh sb="34" eb="35">
      <t>カク</t>
    </rPh>
    <rPh sb="35" eb="37">
      <t>ズメン</t>
    </rPh>
    <rPh sb="38" eb="40">
      <t>イッチ</t>
    </rPh>
    <phoneticPr fontId="1"/>
  </si>
  <si>
    <t>２．補助対象経費に係る消費税及び地方消費税は補助の対象とする。</t>
    <rPh sb="2" eb="8">
      <t>ホジョタイショウケイヒ</t>
    </rPh>
    <rPh sb="9" eb="10">
      <t>カカ</t>
    </rPh>
    <rPh sb="11" eb="14">
      <t>ショウヒゼイ</t>
    </rPh>
    <rPh sb="14" eb="15">
      <t>オヨ</t>
    </rPh>
    <rPh sb="16" eb="18">
      <t>チホウ</t>
    </rPh>
    <rPh sb="18" eb="21">
      <t>ショウヒゼイ</t>
    </rPh>
    <rPh sb="22" eb="24">
      <t>ホジョ</t>
    </rPh>
    <rPh sb="25" eb="27">
      <t>タイショウ</t>
    </rPh>
    <phoneticPr fontId="1"/>
  </si>
  <si>
    <t>工
事
費</t>
    <rPh sb="0" eb="1">
      <t>コウ</t>
    </rPh>
    <rPh sb="3" eb="4">
      <t>コト</t>
    </rPh>
    <rPh sb="6" eb="7">
      <t>ヒ</t>
    </rPh>
    <phoneticPr fontId="1"/>
  </si>
  <si>
    <t>小計　c</t>
    <rPh sb="0" eb="1">
      <t>ショウ</t>
    </rPh>
    <rPh sb="1" eb="2">
      <t>ケイ</t>
    </rPh>
    <phoneticPr fontId="1"/>
  </si>
  <si>
    <t>小計</t>
    <rPh sb="0" eb="1">
      <t>ショウ</t>
    </rPh>
    <rPh sb="1" eb="2">
      <t>ケイ</t>
    </rPh>
    <phoneticPr fontId="1"/>
  </si>
  <si>
    <t>設　計　費　計　Ａ</t>
    <rPh sb="0" eb="1">
      <t>セツ</t>
    </rPh>
    <rPh sb="2" eb="3">
      <t>ケイ</t>
    </rPh>
    <rPh sb="4" eb="5">
      <t>ヒ</t>
    </rPh>
    <rPh sb="6" eb="7">
      <t>ケイ</t>
    </rPh>
    <phoneticPr fontId="1"/>
  </si>
  <si>
    <t>監　理　費　計　Ｂ</t>
    <rPh sb="0" eb="1">
      <t>カン</t>
    </rPh>
    <rPh sb="2" eb="3">
      <t>リ</t>
    </rPh>
    <rPh sb="4" eb="5">
      <t>ヒ</t>
    </rPh>
    <rPh sb="6" eb="7">
      <t>ケイ</t>
    </rPh>
    <phoneticPr fontId="1"/>
  </si>
  <si>
    <t>工　事　費　計　Ｃ</t>
    <rPh sb="0" eb="1">
      <t>コウ</t>
    </rPh>
    <rPh sb="2" eb="3">
      <t>コト</t>
    </rPh>
    <rPh sb="4" eb="5">
      <t>ヒ</t>
    </rPh>
    <rPh sb="6" eb="7">
      <t>ケイ</t>
    </rPh>
    <phoneticPr fontId="1"/>
  </si>
  <si>
    <t>邸）</t>
    <phoneticPr fontId="1"/>
  </si>
  <si>
    <t>壁番号</t>
    <rPh sb="0" eb="1">
      <t>カベ</t>
    </rPh>
    <rPh sb="1" eb="3">
      <t>バンゴウ</t>
    </rPh>
    <phoneticPr fontId="8"/>
  </si>
  <si>
    <t>Wee
（任意）</t>
    <rPh sb="5" eb="7">
      <t>ニンイ</t>
    </rPh>
    <phoneticPr fontId="8"/>
  </si>
  <si>
    <t>柱</t>
    <rPh sb="0" eb="1">
      <t>ハシラ</t>
    </rPh>
    <phoneticPr fontId="8"/>
  </si>
  <si>
    <t>必要
告示
(N値)</t>
    <rPh sb="0" eb="2">
      <t>ヒツヨウ</t>
    </rPh>
    <rPh sb="3" eb="5">
      <t>コクジ</t>
    </rPh>
    <phoneticPr fontId="1"/>
  </si>
  <si>
    <t>施工
告示
(N値)</t>
    <rPh sb="0" eb="2">
      <t>セコウ</t>
    </rPh>
    <rPh sb="3" eb="5">
      <t>コクジ</t>
    </rPh>
    <rPh sb="8" eb="9">
      <t>アタイ</t>
    </rPh>
    <phoneticPr fontId="8"/>
  </si>
  <si>
    <t>柱頭
接合部金物</t>
    <rPh sb="0" eb="1">
      <t>ハシラ</t>
    </rPh>
    <rPh sb="1" eb="2">
      <t>アタマ</t>
    </rPh>
    <rPh sb="3" eb="5">
      <t>セツゴウ</t>
    </rPh>
    <rPh sb="5" eb="6">
      <t>ブ</t>
    </rPh>
    <rPh sb="6" eb="8">
      <t>カナモノ</t>
    </rPh>
    <phoneticPr fontId="8"/>
  </si>
  <si>
    <t>柱脚
接合部金物</t>
    <rPh sb="0" eb="1">
      <t>ハシラ</t>
    </rPh>
    <rPh sb="1" eb="2">
      <t>アシ</t>
    </rPh>
    <rPh sb="3" eb="5">
      <t>セツゴウ</t>
    </rPh>
    <rPh sb="5" eb="6">
      <t>ブ</t>
    </rPh>
    <rPh sb="6" eb="8">
      <t>カナモノ</t>
    </rPh>
    <phoneticPr fontId="8"/>
  </si>
  <si>
    <t>接合部
金物評価</t>
    <rPh sb="0" eb="2">
      <t>セツゴウ</t>
    </rPh>
    <rPh sb="2" eb="3">
      <t>ブ</t>
    </rPh>
    <rPh sb="4" eb="6">
      <t>カナモノ</t>
    </rPh>
    <rPh sb="6" eb="8">
      <t>ヒョウカ</t>
    </rPh>
    <phoneticPr fontId="8"/>
  </si>
  <si>
    <t>柱頭筋かい金物</t>
    <rPh sb="0" eb="2">
      <t>チュウトウ</t>
    </rPh>
    <rPh sb="2" eb="3">
      <t>スジ</t>
    </rPh>
    <rPh sb="5" eb="7">
      <t>カナモノ</t>
    </rPh>
    <phoneticPr fontId="8"/>
  </si>
  <si>
    <t>柱脚筋かい金物</t>
    <rPh sb="0" eb="2">
      <t>チュウキャク</t>
    </rPh>
    <rPh sb="2" eb="3">
      <t>スジ</t>
    </rPh>
    <rPh sb="5" eb="7">
      <t>カナモノ</t>
    </rPh>
    <phoneticPr fontId="8"/>
  </si>
  <si>
    <t>筋かい
倍率</t>
    <rPh sb="0" eb="1">
      <t>スジ</t>
    </rPh>
    <rPh sb="4" eb="6">
      <t>バイリツ</t>
    </rPh>
    <phoneticPr fontId="8"/>
  </si>
  <si>
    <t>壁評価番号①</t>
    <rPh sb="0" eb="1">
      <t>カベ</t>
    </rPh>
    <rPh sb="1" eb="3">
      <t>ヒョウカ</t>
    </rPh>
    <rPh sb="3" eb="5">
      <t>バンゴウ</t>
    </rPh>
    <phoneticPr fontId="8"/>
  </si>
  <si>
    <t>壁評価番号②</t>
    <rPh sb="0" eb="1">
      <t>カベ</t>
    </rPh>
    <rPh sb="1" eb="3">
      <t>ヒョウカ</t>
    </rPh>
    <rPh sb="3" eb="5">
      <t>バンゴウ</t>
    </rPh>
    <phoneticPr fontId="8"/>
  </si>
  <si>
    <t>壁評価番号
（土壁）</t>
    <rPh sb="0" eb="1">
      <t>カベ</t>
    </rPh>
    <rPh sb="1" eb="3">
      <t>ヒョウカ</t>
    </rPh>
    <rPh sb="3" eb="5">
      <t>バンゴウ</t>
    </rPh>
    <rPh sb="7" eb="9">
      <t>ツチカベ</t>
    </rPh>
    <phoneticPr fontId="8"/>
  </si>
  <si>
    <t>耐力</t>
    <rPh sb="0" eb="2">
      <t>タイリョク</t>
    </rPh>
    <phoneticPr fontId="1"/>
  </si>
  <si>
    <t>厚さ　/　仕様</t>
    <rPh sb="0" eb="1">
      <t>アツ</t>
    </rPh>
    <rPh sb="5" eb="7">
      <t>シヨウ</t>
    </rPh>
    <phoneticPr fontId="1"/>
  </si>
  <si>
    <t>基礎補強
有無</t>
    <rPh sb="0" eb="2">
      <t>キソ</t>
    </rPh>
    <rPh sb="2" eb="4">
      <t>ホキョウ</t>
    </rPh>
    <rPh sb="5" eb="7">
      <t>ウム</t>
    </rPh>
    <phoneticPr fontId="8"/>
  </si>
  <si>
    <t>基礎改修内容</t>
    <rPh sb="0" eb="2">
      <t>キソ</t>
    </rPh>
    <rPh sb="2" eb="4">
      <t>カイシュウ</t>
    </rPh>
    <rPh sb="4" eb="6">
      <t>ナイヨウ</t>
    </rPh>
    <phoneticPr fontId="8"/>
  </si>
  <si>
    <t>Wee
基礎仕様</t>
    <rPh sb="4" eb="6">
      <t>キソ</t>
    </rPh>
    <rPh sb="6" eb="8">
      <t>シヨウ</t>
    </rPh>
    <phoneticPr fontId="8"/>
  </si>
  <si>
    <t>補修
有無</t>
    <rPh sb="0" eb="2">
      <t>ホシュウ</t>
    </rPh>
    <rPh sb="3" eb="5">
      <t>ウム</t>
    </rPh>
    <phoneticPr fontId="1"/>
  </si>
  <si>
    <t>様式第２３号（第１３条関係）</t>
    <rPh sb="0" eb="2">
      <t>ヨウシキ</t>
    </rPh>
    <rPh sb="2" eb="3">
      <t>ダイ</t>
    </rPh>
    <rPh sb="5" eb="6">
      <t>ゴウ</t>
    </rPh>
    <rPh sb="7" eb="8">
      <t>ダイ</t>
    </rPh>
    <rPh sb="10" eb="11">
      <t>ジョウ</t>
    </rPh>
    <rPh sb="11" eb="13">
      <t>カンケイ</t>
    </rPh>
    <phoneticPr fontId="1"/>
  </si>
  <si>
    <t>１階</t>
    <phoneticPr fontId="1"/>
  </si>
  <si>
    <t>２階</t>
    <phoneticPr fontId="1"/>
  </si>
  <si>
    <t>契約額</t>
    <rPh sb="0" eb="2">
      <t>ケイヤク</t>
    </rPh>
    <rPh sb="2" eb="3">
      <t>ガク</t>
    </rPh>
    <phoneticPr fontId="1"/>
  </si>
  <si>
    <t>　申請事業は、耐震改修計画に基づき、適正に工事が施工されていることを確認しました。</t>
    <rPh sb="1" eb="3">
      <t>シンセイ</t>
    </rPh>
    <rPh sb="3" eb="5">
      <t>ジギョウ</t>
    </rPh>
    <rPh sb="7" eb="9">
      <t>タイシン</t>
    </rPh>
    <rPh sb="9" eb="11">
      <t>カイシュウ</t>
    </rPh>
    <rPh sb="11" eb="13">
      <t>ケイカク</t>
    </rPh>
    <rPh sb="14" eb="15">
      <t>モト</t>
    </rPh>
    <rPh sb="18" eb="20">
      <t>テキセイ</t>
    </rPh>
    <rPh sb="21" eb="23">
      <t>コウジ</t>
    </rPh>
    <rPh sb="24" eb="26">
      <t>セコウ</t>
    </rPh>
    <rPh sb="34" eb="36">
      <t>カクニン</t>
    </rPh>
    <phoneticPr fontId="1"/>
  </si>
  <si>
    <t>交 付 申 請 額
（千円未満切捨て）</t>
    <rPh sb="0" eb="1">
      <t>コウ</t>
    </rPh>
    <rPh sb="2" eb="3">
      <t>ツキ</t>
    </rPh>
    <rPh sb="4" eb="5">
      <t>サル</t>
    </rPh>
    <rPh sb="6" eb="7">
      <t>ショウ</t>
    </rPh>
    <rPh sb="8" eb="9">
      <t>ガク</t>
    </rPh>
    <phoneticPr fontId="1"/>
  </si>
  <si>
    <t>交 付 申 請 額
（千円未満切捨て）</t>
    <rPh sb="0" eb="1">
      <t>コウ</t>
    </rPh>
    <rPh sb="2" eb="3">
      <t>ツキ</t>
    </rPh>
    <rPh sb="4" eb="5">
      <t>サル</t>
    </rPh>
    <rPh sb="6" eb="7">
      <t>ショウ</t>
    </rPh>
    <rPh sb="8" eb="9">
      <t>ガク</t>
    </rPh>
    <rPh sb="11" eb="13">
      <t>センエン</t>
    </rPh>
    <rPh sb="13" eb="15">
      <t>ミマン</t>
    </rPh>
    <rPh sb="15" eb="17">
      <t>キリス</t>
    </rPh>
    <phoneticPr fontId="1"/>
  </si>
  <si>
    <t>設計契約
予定日</t>
    <rPh sb="0" eb="2">
      <t>セッケイ</t>
    </rPh>
    <rPh sb="2" eb="4">
      <t>ケイヤク</t>
    </rPh>
    <rPh sb="5" eb="7">
      <t>ヨテイ</t>
    </rPh>
    <rPh sb="7" eb="8">
      <t>ヒ</t>
    </rPh>
    <phoneticPr fontId="1"/>
  </si>
  <si>
    <t>設計完了
予定日</t>
    <rPh sb="0" eb="2">
      <t>セッケイ</t>
    </rPh>
    <rPh sb="2" eb="4">
      <t>カンリョウ</t>
    </rPh>
    <rPh sb="5" eb="8">
      <t>ヨテイビ</t>
    </rPh>
    <phoneticPr fontId="1"/>
  </si>
  <si>
    <t>一戸建ての住宅</t>
    <rPh sb="0" eb="3">
      <t>イッコダ</t>
    </rPh>
    <rPh sb="5" eb="7">
      <t>ジュウタク</t>
    </rPh>
    <phoneticPr fontId="1"/>
  </si>
  <si>
    <t>改　修　計　画　書　（木造住宅耐震改修事業）</t>
    <rPh sb="0" eb="1">
      <t>カイ</t>
    </rPh>
    <rPh sb="2" eb="3">
      <t>オサム</t>
    </rPh>
    <rPh sb="4" eb="5">
      <t>ケイ</t>
    </rPh>
    <rPh sb="6" eb="7">
      <t>ガ</t>
    </rPh>
    <rPh sb="8" eb="9">
      <t>ショ</t>
    </rPh>
    <rPh sb="11" eb="13">
      <t>モクゾウ</t>
    </rPh>
    <rPh sb="13" eb="15">
      <t>ジュウタク</t>
    </rPh>
    <rPh sb="15" eb="17">
      <t>タイシン</t>
    </rPh>
    <rPh sb="17" eb="19">
      <t>カイシュウ</t>
    </rPh>
    <rPh sb="19" eb="21">
      <t>ジギョウ</t>
    </rPh>
    <phoneticPr fontId="1"/>
  </si>
  <si>
    <t>様式第７号（第１０条関係）</t>
    <rPh sb="0" eb="2">
      <t>ヨウシキ</t>
    </rPh>
    <rPh sb="2" eb="3">
      <t>ダイ</t>
    </rPh>
    <rPh sb="4" eb="5">
      <t>ゴウ</t>
    </rPh>
    <rPh sb="10" eb="12">
      <t>カンケイ</t>
    </rPh>
    <phoneticPr fontId="1"/>
  </si>
  <si>
    <t>指定工程到達年月日</t>
    <rPh sb="0" eb="4">
      <t>シテイコウテイ</t>
    </rPh>
    <rPh sb="4" eb="6">
      <t>トウタツ</t>
    </rPh>
    <rPh sb="6" eb="9">
      <t>ネンガッピ</t>
    </rPh>
    <phoneticPr fontId="1"/>
  </si>
  <si>
    <t>別紙（４－１） 改修計画書</t>
    <rPh sb="0" eb="2">
      <t>ベッシ</t>
    </rPh>
    <rPh sb="8" eb="10">
      <t>カイシュウ</t>
    </rPh>
    <rPh sb="10" eb="13">
      <t>ケイカクショ</t>
    </rPh>
    <phoneticPr fontId="1"/>
  </si>
  <si>
    <t>（木造住宅耐震改修事業）による</t>
    <phoneticPr fontId="1"/>
  </si>
  <si>
    <t>別紙（４－２） 改修計画書</t>
    <rPh sb="0" eb="2">
      <t>ベッシ</t>
    </rPh>
    <rPh sb="8" eb="10">
      <t>カイシュウ</t>
    </rPh>
    <rPh sb="10" eb="13">
      <t>ケイカクショ</t>
    </rPh>
    <phoneticPr fontId="1"/>
  </si>
  <si>
    <t>（非木造住宅耐震改修事業）による</t>
    <phoneticPr fontId="1"/>
  </si>
  <si>
    <t>別紙（１－１） 事業計画書</t>
    <rPh sb="0" eb="2">
      <t>ベッシ</t>
    </rPh>
    <rPh sb="8" eb="10">
      <t>ジギョウ</t>
    </rPh>
    <rPh sb="10" eb="13">
      <t>ケイカクショ</t>
    </rPh>
    <phoneticPr fontId="1"/>
  </si>
  <si>
    <t>（木造住宅耐震改修事業）による</t>
    <rPh sb="1" eb="3">
      <t>モクゾウ</t>
    </rPh>
    <rPh sb="3" eb="5">
      <t>ジュウタク</t>
    </rPh>
    <rPh sb="5" eb="7">
      <t>タイシン</t>
    </rPh>
    <rPh sb="7" eb="9">
      <t>カイシュウ</t>
    </rPh>
    <rPh sb="9" eb="11">
      <t>ジギョウ</t>
    </rPh>
    <phoneticPr fontId="1"/>
  </si>
  <si>
    <t>別紙（１－２） 事業計画書</t>
    <rPh sb="0" eb="2">
      <t>ベッシ</t>
    </rPh>
    <rPh sb="8" eb="10">
      <t>ジギョウ</t>
    </rPh>
    <rPh sb="10" eb="13">
      <t>ケイカクショ</t>
    </rPh>
    <phoneticPr fontId="1"/>
  </si>
  <si>
    <t>（簡易耐震対策事業）による</t>
    <rPh sb="1" eb="9">
      <t>カンイタイシンタイサクジギョウ</t>
    </rPh>
    <phoneticPr fontId="1"/>
  </si>
  <si>
    <t>別紙（１－３） 事業計画書</t>
    <rPh sb="0" eb="2">
      <t>ベッシ</t>
    </rPh>
    <rPh sb="8" eb="10">
      <t>ジギョウ</t>
    </rPh>
    <rPh sb="10" eb="13">
      <t>ケイカクショ</t>
    </rPh>
    <phoneticPr fontId="1"/>
  </si>
  <si>
    <t>（木造住宅解体事業）による</t>
    <rPh sb="1" eb="3">
      <t>モクゾウ</t>
    </rPh>
    <rPh sb="3" eb="5">
      <t>ジュウタク</t>
    </rPh>
    <rPh sb="5" eb="7">
      <t>カイタイ</t>
    </rPh>
    <rPh sb="7" eb="9">
      <t>ジギョウ</t>
    </rPh>
    <phoneticPr fontId="1"/>
  </si>
  <si>
    <t>別紙（１－４） 事業計画書</t>
    <rPh sb="0" eb="2">
      <t>ベッシ</t>
    </rPh>
    <rPh sb="8" eb="10">
      <t>ジギョウ</t>
    </rPh>
    <rPh sb="10" eb="13">
      <t>ケイカクショ</t>
    </rPh>
    <phoneticPr fontId="1"/>
  </si>
  <si>
    <t>（非木造住宅等耐震診断事業）による</t>
    <rPh sb="1" eb="2">
      <t>ヒ</t>
    </rPh>
    <rPh sb="2" eb="4">
      <t>モクゾウ</t>
    </rPh>
    <rPh sb="4" eb="6">
      <t>ジュウタク</t>
    </rPh>
    <rPh sb="6" eb="7">
      <t>トウ</t>
    </rPh>
    <rPh sb="7" eb="9">
      <t>タイシン</t>
    </rPh>
    <rPh sb="9" eb="11">
      <t>シンダン</t>
    </rPh>
    <rPh sb="11" eb="13">
      <t>ジギョウ</t>
    </rPh>
    <phoneticPr fontId="1"/>
  </si>
  <si>
    <t>別紙（１－５） 事業計画書</t>
    <rPh sb="0" eb="2">
      <t>ベッシ</t>
    </rPh>
    <rPh sb="8" eb="10">
      <t>ジギョウ</t>
    </rPh>
    <rPh sb="10" eb="13">
      <t>ケイカクショ</t>
    </rPh>
    <phoneticPr fontId="1"/>
  </si>
  <si>
    <t>（非木造住宅耐震改修事業）による</t>
    <rPh sb="1" eb="2">
      <t>ヒ</t>
    </rPh>
    <rPh sb="2" eb="4">
      <t>モクゾウ</t>
    </rPh>
    <rPh sb="4" eb="6">
      <t>ジュウタク</t>
    </rPh>
    <rPh sb="6" eb="8">
      <t>タイシン</t>
    </rPh>
    <rPh sb="8" eb="10">
      <t>カイシュウ</t>
    </rPh>
    <rPh sb="10" eb="12">
      <t>ジギョウ</t>
    </rPh>
    <phoneticPr fontId="1"/>
  </si>
  <si>
    <t>別紙（１－６） 事業計画書</t>
    <rPh sb="0" eb="2">
      <t>ベッシ</t>
    </rPh>
    <rPh sb="8" eb="10">
      <t>ジギョウ</t>
    </rPh>
    <rPh sb="10" eb="13">
      <t>ケイカクショ</t>
    </rPh>
    <phoneticPr fontId="1"/>
  </si>
  <si>
    <t>（ブロック塀等安全対策事業）による</t>
    <rPh sb="5" eb="6">
      <t>ベイ</t>
    </rPh>
    <rPh sb="6" eb="7">
      <t>トウ</t>
    </rPh>
    <rPh sb="7" eb="9">
      <t>アンゼン</t>
    </rPh>
    <rPh sb="9" eb="11">
      <t>タイサク</t>
    </rPh>
    <rPh sb="11" eb="13">
      <t>ジギョウ</t>
    </rPh>
    <phoneticPr fontId="1"/>
  </si>
  <si>
    <t>認）のあった田原市木造住宅等耐震改修促進事業を変更したいので、田原市木造住宅耐震改修促進事業補助金交付要綱第１１条第１項の規定により関係書類を添えて申請します。
　なお、この申請書及び添付書類の記載事項に相違ありません。</t>
    <rPh sb="6" eb="9">
      <t>タハラシ</t>
    </rPh>
    <rPh sb="9" eb="11">
      <t>モクゾウ</t>
    </rPh>
    <rPh sb="11" eb="13">
      <t>ジュウタク</t>
    </rPh>
    <rPh sb="13" eb="14">
      <t>トウ</t>
    </rPh>
    <rPh sb="14" eb="16">
      <t>タイシン</t>
    </rPh>
    <rPh sb="16" eb="18">
      <t>カイシュウ</t>
    </rPh>
    <rPh sb="18" eb="20">
      <t>ソクシン</t>
    </rPh>
    <rPh sb="20" eb="22">
      <t>ジギョウ</t>
    </rPh>
    <rPh sb="23" eb="25">
      <t>ヘンコウ</t>
    </rPh>
    <rPh sb="31" eb="34">
      <t>タハラシ</t>
    </rPh>
    <rPh sb="34" eb="42">
      <t>モクゾウジュウタクタイシンカイシュウ</t>
    </rPh>
    <rPh sb="42" eb="44">
      <t>ソクシン</t>
    </rPh>
    <rPh sb="44" eb="46">
      <t>ジギョウ</t>
    </rPh>
    <rPh sb="46" eb="49">
      <t>ホジョキン</t>
    </rPh>
    <rPh sb="49" eb="51">
      <t>コウフ</t>
    </rPh>
    <rPh sb="51" eb="53">
      <t>ヨウコウ</t>
    </rPh>
    <rPh sb="57" eb="58">
      <t>ダイ</t>
    </rPh>
    <rPh sb="59" eb="60">
      <t>コウ</t>
    </rPh>
    <rPh sb="61" eb="63">
      <t>キテイ</t>
    </rPh>
    <rPh sb="66" eb="68">
      <t>カンケイ</t>
    </rPh>
    <rPh sb="68" eb="70">
      <t>ショルイ</t>
    </rPh>
    <rPh sb="71" eb="72">
      <t>ソ</t>
    </rPh>
    <rPh sb="74" eb="76">
      <t>シンセイ</t>
    </rPh>
    <phoneticPr fontId="1"/>
  </si>
  <si>
    <t>認）のあった田原市木造住宅等耐震改修促進事業を中止したいので、田原市木造住宅等耐震改修促進事業補助金交付要綱第１２条の規定により届出ます。
　なお、この届出書の記載事項に相違ありません。</t>
    <rPh sb="6" eb="9">
      <t>タハラシ</t>
    </rPh>
    <rPh sb="9" eb="11">
      <t>モクゾウ</t>
    </rPh>
    <rPh sb="11" eb="13">
      <t>ジュウタク</t>
    </rPh>
    <rPh sb="13" eb="14">
      <t>トウ</t>
    </rPh>
    <rPh sb="14" eb="16">
      <t>タイシン</t>
    </rPh>
    <rPh sb="16" eb="18">
      <t>カイシュウ</t>
    </rPh>
    <rPh sb="18" eb="20">
      <t>ソクシン</t>
    </rPh>
    <rPh sb="20" eb="22">
      <t>ジギョウ</t>
    </rPh>
    <rPh sb="76" eb="78">
      <t>トドケデ</t>
    </rPh>
    <phoneticPr fontId="1"/>
  </si>
  <si>
    <t>別紙（１４－１） 事業実績報告書</t>
    <rPh sb="0" eb="2">
      <t>ベッシ</t>
    </rPh>
    <rPh sb="9" eb="11">
      <t>ジギョウ</t>
    </rPh>
    <rPh sb="11" eb="13">
      <t>ジッセキ</t>
    </rPh>
    <rPh sb="13" eb="16">
      <t>ホウコクショ</t>
    </rPh>
    <phoneticPr fontId="1"/>
  </si>
  <si>
    <t>別紙（１４－２） 事業実績報告書</t>
    <rPh sb="0" eb="2">
      <t>ベッシ</t>
    </rPh>
    <rPh sb="9" eb="11">
      <t>ジギョウ</t>
    </rPh>
    <rPh sb="11" eb="13">
      <t>ジッセキ</t>
    </rPh>
    <rPh sb="13" eb="16">
      <t>ホウコクショ</t>
    </rPh>
    <phoneticPr fontId="1"/>
  </si>
  <si>
    <t>別紙（１４－３） 事業実績報告書</t>
    <rPh sb="0" eb="2">
      <t>ベッシ</t>
    </rPh>
    <rPh sb="9" eb="11">
      <t>ジギョウ</t>
    </rPh>
    <rPh sb="11" eb="13">
      <t>ジッセキ</t>
    </rPh>
    <rPh sb="13" eb="16">
      <t>ホウコクショ</t>
    </rPh>
    <phoneticPr fontId="1"/>
  </si>
  <si>
    <t>別紙（１４－４） 事業実績報告書</t>
    <rPh sb="0" eb="2">
      <t>ベッシ</t>
    </rPh>
    <rPh sb="9" eb="11">
      <t>ジギョウ</t>
    </rPh>
    <rPh sb="11" eb="13">
      <t>ジッセキ</t>
    </rPh>
    <rPh sb="13" eb="16">
      <t>ホウコクショ</t>
    </rPh>
    <phoneticPr fontId="1"/>
  </si>
  <si>
    <t>別紙（１４－５） 事業実績報告書</t>
    <rPh sb="0" eb="2">
      <t>ベッシ</t>
    </rPh>
    <rPh sb="9" eb="11">
      <t>ジギョウ</t>
    </rPh>
    <rPh sb="11" eb="13">
      <t>ジッセキ</t>
    </rPh>
    <rPh sb="13" eb="16">
      <t>ホウコクショ</t>
    </rPh>
    <phoneticPr fontId="1"/>
  </si>
  <si>
    <t>別紙（１４－６） 事業実績報告書</t>
    <rPh sb="0" eb="2">
      <t>ベッシ</t>
    </rPh>
    <rPh sb="9" eb="11">
      <t>ジギョウ</t>
    </rPh>
    <rPh sb="11" eb="13">
      <t>ジッセキ</t>
    </rPh>
    <rPh sb="13" eb="16">
      <t>ホウコクショ</t>
    </rPh>
    <phoneticPr fontId="1"/>
  </si>
  <si>
    <t>被承継人</t>
    <rPh sb="0" eb="1">
      <t>ヒ</t>
    </rPh>
    <rPh sb="3" eb="4">
      <t>ニン</t>
    </rPh>
    <phoneticPr fontId="1"/>
  </si>
  <si>
    <t>承継人</t>
    <rPh sb="2" eb="3">
      <t>ニン</t>
    </rPh>
    <phoneticPr fontId="1"/>
  </si>
  <si>
    <t>事 業 者 一 覧 表（木造住宅耐震改修事業）</t>
    <rPh sb="0" eb="1">
      <t>コト</t>
    </rPh>
    <rPh sb="2" eb="3">
      <t>ギョウ</t>
    </rPh>
    <rPh sb="4" eb="5">
      <t>モノ</t>
    </rPh>
    <rPh sb="6" eb="7">
      <t>イチ</t>
    </rPh>
    <rPh sb="8" eb="9">
      <t>ラン</t>
    </rPh>
    <rPh sb="10" eb="11">
      <t>ヒョウ</t>
    </rPh>
    <rPh sb="12" eb="14">
      <t>モクゾウ</t>
    </rPh>
    <rPh sb="14" eb="16">
      <t>ジュウタク</t>
    </rPh>
    <rPh sb="16" eb="18">
      <t>タイシン</t>
    </rPh>
    <rPh sb="18" eb="20">
      <t>カイシュウ</t>
    </rPh>
    <rPh sb="20" eb="22">
      <t>ジギョウ</t>
    </rPh>
    <phoneticPr fontId="1"/>
  </si>
  <si>
    <t>様式第１９－１号（第７条別表第４関係）</t>
    <rPh sb="0" eb="2">
      <t>ヨウシキ</t>
    </rPh>
    <rPh sb="2" eb="3">
      <t>ダイ</t>
    </rPh>
    <rPh sb="7" eb="8">
      <t>ゴウ</t>
    </rPh>
    <rPh sb="12" eb="14">
      <t>ベッピョウ</t>
    </rPh>
    <rPh sb="14" eb="15">
      <t>ダイ</t>
    </rPh>
    <rPh sb="16" eb="18">
      <t>カンケイ</t>
    </rPh>
    <phoneticPr fontId="1"/>
  </si>
  <si>
    <t>様式第２０号（第７条別表第４関係）</t>
    <rPh sb="0" eb="2">
      <t>ヨウシキ</t>
    </rPh>
    <rPh sb="2" eb="3">
      <t>ダイ</t>
    </rPh>
    <rPh sb="5" eb="6">
      <t>ゴウ</t>
    </rPh>
    <rPh sb="10" eb="12">
      <t>ベッピョウ</t>
    </rPh>
    <rPh sb="12" eb="13">
      <t>ダイ</t>
    </rPh>
    <rPh sb="14" eb="16">
      <t>カンケイ</t>
    </rPh>
    <phoneticPr fontId="1"/>
  </si>
  <si>
    <t>同意書</t>
    <rPh sb="0" eb="3">
      <t>ドウイショ</t>
    </rPh>
    <phoneticPr fontId="1"/>
  </si>
  <si>
    <t>様式第２１号（第７条別表第４関係）</t>
    <rPh sb="0" eb="2">
      <t>ヨウシキ</t>
    </rPh>
    <rPh sb="2" eb="3">
      <t>ダイ</t>
    </rPh>
    <rPh sb="5" eb="6">
      <t>ゴウ</t>
    </rPh>
    <rPh sb="10" eb="12">
      <t>ベッピョウ</t>
    </rPh>
    <rPh sb="12" eb="13">
      <t>ダイ</t>
    </rPh>
    <rPh sb="14" eb="16">
      <t>カンケイ</t>
    </rPh>
    <phoneticPr fontId="1"/>
  </si>
  <si>
    <t>様式第２２号（第９条別表第５関係）</t>
    <rPh sb="0" eb="2">
      <t>ヨウシキ</t>
    </rPh>
    <rPh sb="2" eb="3">
      <t>ダイ</t>
    </rPh>
    <rPh sb="5" eb="6">
      <t>ゴウ</t>
    </rPh>
    <rPh sb="10" eb="12">
      <t>ベッピョウ</t>
    </rPh>
    <rPh sb="12" eb="13">
      <t>ダイ</t>
    </rPh>
    <rPh sb="14" eb="16">
      <t>カンケイ</t>
    </rPh>
    <phoneticPr fontId="1"/>
  </si>
  <si>
    <t>（</t>
    <phoneticPr fontId="8"/>
  </si>
  <si>
    <t>工事写真チェックシート</t>
    <phoneticPr fontId="1"/>
  </si>
  <si>
    <t>変　更　事　業　計　画　書　（木造住宅耐震改修事業）</t>
    <rPh sb="0" eb="1">
      <t>ヘン</t>
    </rPh>
    <rPh sb="2" eb="3">
      <t>サラ</t>
    </rPh>
    <rPh sb="4" eb="5">
      <t>ジ</t>
    </rPh>
    <rPh sb="6" eb="7">
      <t>ゴウ</t>
    </rPh>
    <rPh sb="8" eb="9">
      <t>ケイ</t>
    </rPh>
    <rPh sb="10" eb="11">
      <t>ガ</t>
    </rPh>
    <rPh sb="12" eb="13">
      <t>ショ</t>
    </rPh>
    <rPh sb="15" eb="17">
      <t>モクゾウ</t>
    </rPh>
    <rPh sb="17" eb="19">
      <t>ジュウタク</t>
    </rPh>
    <rPh sb="19" eb="21">
      <t>タイシン</t>
    </rPh>
    <rPh sb="21" eb="23">
      <t>カイシュウ</t>
    </rPh>
    <rPh sb="23" eb="25">
      <t>ジギョウ</t>
    </rPh>
    <phoneticPr fontId="1"/>
  </si>
  <si>
    <t>（木造住宅耐震改修事業）による</t>
    <rPh sb="1" eb="3">
      <t>モクゾウ</t>
    </rPh>
    <rPh sb="3" eb="5">
      <t>ジュウタク</t>
    </rPh>
    <rPh sb="5" eb="7">
      <t>タイシン</t>
    </rPh>
    <rPh sb="7" eb="9">
      <t>カイシュウ</t>
    </rPh>
    <rPh sb="9" eb="11">
      <t>ジギョウ</t>
    </rPh>
    <phoneticPr fontId="1"/>
  </si>
  <si>
    <t>別紙（９－１） 変更事業計画書</t>
    <rPh sb="0" eb="2">
      <t>ベッシ</t>
    </rPh>
    <rPh sb="8" eb="10">
      <t>ヘンコウ</t>
    </rPh>
    <rPh sb="10" eb="12">
      <t>ジギョウ</t>
    </rPh>
    <rPh sb="12" eb="15">
      <t>ケイカクショ</t>
    </rPh>
    <phoneticPr fontId="1"/>
  </si>
  <si>
    <t>（簡易耐震対策事業）による</t>
    <rPh sb="1" eb="3">
      <t>カンイ</t>
    </rPh>
    <rPh sb="3" eb="5">
      <t>タイシン</t>
    </rPh>
    <rPh sb="5" eb="7">
      <t>タイサク</t>
    </rPh>
    <rPh sb="7" eb="9">
      <t>ジギョウ</t>
    </rPh>
    <phoneticPr fontId="1"/>
  </si>
  <si>
    <t>（木造住宅解体事業）による</t>
    <rPh sb="1" eb="3">
      <t>モクゾウ</t>
    </rPh>
    <rPh sb="3" eb="5">
      <t>ジュウタク</t>
    </rPh>
    <rPh sb="5" eb="7">
      <t>カイタイ</t>
    </rPh>
    <rPh sb="7" eb="9">
      <t>ジギョウ</t>
    </rPh>
    <phoneticPr fontId="1"/>
  </si>
  <si>
    <t>（非木造住宅等耐震診断事業）による</t>
    <phoneticPr fontId="1"/>
  </si>
  <si>
    <t>別紙（９－２） 変更事業計画書</t>
    <rPh sb="0" eb="2">
      <t>ベッシ</t>
    </rPh>
    <rPh sb="8" eb="10">
      <t>ヘンコウ</t>
    </rPh>
    <rPh sb="10" eb="12">
      <t>ジギョウ</t>
    </rPh>
    <rPh sb="12" eb="15">
      <t>ケイカクショ</t>
    </rPh>
    <phoneticPr fontId="1"/>
  </si>
  <si>
    <t>別紙（９－３） 変更事業計画書</t>
    <rPh sb="0" eb="2">
      <t>ベッシ</t>
    </rPh>
    <rPh sb="8" eb="10">
      <t>ヘンコウ</t>
    </rPh>
    <rPh sb="10" eb="12">
      <t>ジギョウ</t>
    </rPh>
    <rPh sb="12" eb="15">
      <t>ケイカクショ</t>
    </rPh>
    <phoneticPr fontId="1"/>
  </si>
  <si>
    <t>別紙（９－４） 変更事業計画書</t>
    <rPh sb="0" eb="2">
      <t>ベッシ</t>
    </rPh>
    <rPh sb="8" eb="10">
      <t>ヘンコウ</t>
    </rPh>
    <rPh sb="10" eb="12">
      <t>ジギョウ</t>
    </rPh>
    <rPh sb="12" eb="15">
      <t>ケイカクショ</t>
    </rPh>
    <phoneticPr fontId="1"/>
  </si>
  <si>
    <t>別紙（９－５） 変更事業計画書</t>
    <rPh sb="0" eb="2">
      <t>ベッシ</t>
    </rPh>
    <rPh sb="8" eb="10">
      <t>ヘンコウ</t>
    </rPh>
    <rPh sb="10" eb="12">
      <t>ジギョウ</t>
    </rPh>
    <rPh sb="12" eb="15">
      <t>ケイカクショ</t>
    </rPh>
    <phoneticPr fontId="1"/>
  </si>
  <si>
    <t>別紙（９－６） 変更事業計画書</t>
    <rPh sb="0" eb="2">
      <t>ベッシ</t>
    </rPh>
    <rPh sb="8" eb="10">
      <t>ヘンコウ</t>
    </rPh>
    <rPh sb="10" eb="12">
      <t>ジギョウ</t>
    </rPh>
    <rPh sb="12" eb="15">
      <t>ケイカクショ</t>
    </rPh>
    <phoneticPr fontId="1"/>
  </si>
  <si>
    <t>（ブロック塀等安全対策事業）による</t>
    <phoneticPr fontId="1"/>
  </si>
  <si>
    <t>工事着手
予定日</t>
    <rPh sb="0" eb="2">
      <t>コウジ</t>
    </rPh>
    <rPh sb="2" eb="4">
      <t>チャクシュ</t>
    </rPh>
    <rPh sb="5" eb="7">
      <t>ヨテイ</t>
    </rPh>
    <rPh sb="7" eb="8">
      <t>ビ</t>
    </rPh>
    <phoneticPr fontId="1"/>
  </si>
  <si>
    <t>工事完了
予定日</t>
    <rPh sb="0" eb="2">
      <t>コウジ</t>
    </rPh>
    <rPh sb="2" eb="4">
      <t>カンリョウ</t>
    </rPh>
    <rPh sb="5" eb="8">
      <t>ヨテイビ</t>
    </rPh>
    <phoneticPr fontId="1"/>
  </si>
  <si>
    <t>木 造 住 宅
耐 震 診 断</t>
    <rPh sb="0" eb="1">
      <t>キ</t>
    </rPh>
    <rPh sb="2" eb="3">
      <t>ゾウ</t>
    </rPh>
    <rPh sb="4" eb="5">
      <t>ジュウ</t>
    </rPh>
    <rPh sb="6" eb="7">
      <t>タク</t>
    </rPh>
    <rPh sb="8" eb="9">
      <t>タイ</t>
    </rPh>
    <rPh sb="10" eb="11">
      <t>シン</t>
    </rPh>
    <rPh sb="12" eb="13">
      <t>シン</t>
    </rPh>
    <rPh sb="14" eb="15">
      <t>ダン</t>
    </rPh>
    <phoneticPr fontId="1"/>
  </si>
  <si>
    <t>号で通知のあった指定</t>
    <rPh sb="0" eb="1">
      <t>ゴウ</t>
    </rPh>
    <rPh sb="2" eb="4">
      <t>ツウチ</t>
    </rPh>
    <rPh sb="8" eb="10">
      <t>シテイ</t>
    </rPh>
    <phoneticPr fontId="1"/>
  </si>
  <si>
    <t>確 認 し た 監 理 者</t>
    <rPh sb="0" eb="1">
      <t>カク</t>
    </rPh>
    <rPh sb="2" eb="3">
      <t>ニン</t>
    </rPh>
    <rPh sb="8" eb="9">
      <t>カン</t>
    </rPh>
    <rPh sb="10" eb="11">
      <t>リ</t>
    </rPh>
    <rPh sb="12" eb="13">
      <t>モノ</t>
    </rPh>
    <phoneticPr fontId="1"/>
  </si>
  <si>
    <t>補 助 金 交 付 変 更 承 認 申 請 書</t>
    <rPh sb="0" eb="1">
      <t>ホ</t>
    </rPh>
    <rPh sb="2" eb="3">
      <t>スケ</t>
    </rPh>
    <rPh sb="4" eb="5">
      <t>カネ</t>
    </rPh>
    <rPh sb="6" eb="7">
      <t>コウ</t>
    </rPh>
    <rPh sb="8" eb="9">
      <t>ツキ</t>
    </rPh>
    <rPh sb="10" eb="11">
      <t>ヘン</t>
    </rPh>
    <rPh sb="12" eb="13">
      <t>サラ</t>
    </rPh>
    <rPh sb="14" eb="15">
      <t>ショウ</t>
    </rPh>
    <rPh sb="16" eb="17">
      <t>ニン</t>
    </rPh>
    <rPh sb="18" eb="19">
      <t>サル</t>
    </rPh>
    <rPh sb="20" eb="21">
      <t>ショウ</t>
    </rPh>
    <rPh sb="22" eb="23">
      <t>ショ</t>
    </rPh>
    <phoneticPr fontId="1"/>
  </si>
  <si>
    <t>様式第１２号（第１１条関係）</t>
    <rPh sb="0" eb="2">
      <t>ヨウシキ</t>
    </rPh>
    <rPh sb="2" eb="3">
      <t>ダイ</t>
    </rPh>
    <rPh sb="5" eb="6">
      <t>ゴウ</t>
    </rPh>
    <rPh sb="11" eb="13">
      <t>カンケイ</t>
    </rPh>
    <phoneticPr fontId="1"/>
  </si>
  <si>
    <t>　私は、田原市木造住宅等耐震改修促進事業補助金の交付を申請するにあたり、以下の内容について誓約します。</t>
    <rPh sb="1" eb="2">
      <t>ワタシ</t>
    </rPh>
    <rPh sb="4" eb="18">
      <t>タハラシモクゾウジュウタクトウタイシンカイシュウソクシン</t>
    </rPh>
    <rPh sb="18" eb="20">
      <t>ジギョウ</t>
    </rPh>
    <rPh sb="20" eb="23">
      <t>ホジョキン</t>
    </rPh>
    <rPh sb="24" eb="26">
      <t>コウフ</t>
    </rPh>
    <rPh sb="27" eb="29">
      <t>シンセイ</t>
    </rPh>
    <rPh sb="36" eb="38">
      <t>イカ</t>
    </rPh>
    <rPh sb="39" eb="41">
      <t>ナイヨウ</t>
    </rPh>
    <rPh sb="45" eb="47">
      <t>セイヤク</t>
    </rPh>
    <phoneticPr fontId="1"/>
  </si>
  <si>
    <t>補助対象経費　a</t>
    <rPh sb="0" eb="2">
      <t>ホジョ</t>
    </rPh>
    <rPh sb="2" eb="4">
      <t>タイショウ</t>
    </rPh>
    <rPh sb="4" eb="6">
      <t>ケイヒ</t>
    </rPh>
    <phoneticPr fontId="1"/>
  </si>
  <si>
    <t>補助対象外経費</t>
    <rPh sb="0" eb="2">
      <t>ホジョ</t>
    </rPh>
    <rPh sb="2" eb="4">
      <t>タイショウ</t>
    </rPh>
    <rPh sb="4" eb="5">
      <t>ガイ</t>
    </rPh>
    <phoneticPr fontId="1"/>
  </si>
  <si>
    <t>補助対象経費　b</t>
    <rPh sb="0" eb="2">
      <t>ホジョ</t>
    </rPh>
    <rPh sb="2" eb="4">
      <t>タイショウ</t>
    </rPh>
    <phoneticPr fontId="1"/>
  </si>
  <si>
    <t>補助対象経費</t>
    <rPh sb="0" eb="2">
      <t>ホジョ</t>
    </rPh>
    <rPh sb="2" eb="4">
      <t>タイショウ</t>
    </rPh>
    <phoneticPr fontId="1"/>
  </si>
  <si>
    <t>総　事　業　費　計
A ＋ B ＋ C</t>
    <rPh sb="0" eb="1">
      <t>ソウ</t>
    </rPh>
    <rPh sb="2" eb="3">
      <t>コト</t>
    </rPh>
    <rPh sb="4" eb="5">
      <t>ゴウ</t>
    </rPh>
    <rPh sb="6" eb="7">
      <t>ヒ</t>
    </rPh>
    <rPh sb="8" eb="9">
      <t>ケイ</t>
    </rPh>
    <phoneticPr fontId="1"/>
  </si>
  <si>
    <t>■</t>
    <phoneticPr fontId="1"/>
  </si>
  <si>
    <t>■</t>
    <phoneticPr fontId="1"/>
  </si>
  <si>
    <t>■</t>
    <phoneticPr fontId="1"/>
  </si>
  <si>
    <t>令和</t>
    <rPh sb="0" eb="2">
      <t>レイワ</t>
    </rPh>
    <phoneticPr fontId="1"/>
  </si>
  <si>
    <t>山 下　政 良</t>
    <rPh sb="0" eb="7">
      <t>シチョウ</t>
    </rPh>
    <phoneticPr fontId="1"/>
  </si>
  <si>
    <t>山 下　政 良</t>
    <rPh sb="0" eb="7">
      <t>シチョウ</t>
    </rPh>
    <phoneticPr fontId="1"/>
  </si>
  <si>
    <t>令和</t>
    <rPh sb="0" eb="2">
      <t>レイワ</t>
    </rPh>
    <phoneticPr fontId="1"/>
  </si>
  <si>
    <t>　　　令和</t>
    <rPh sb="3" eb="5">
      <t>レイワ</t>
    </rPh>
    <phoneticPr fontId="1"/>
  </si>
  <si>
    <t>木造住宅耐震改修事業</t>
    <rPh sb="0" eb="2">
      <t>モクゾウ</t>
    </rPh>
    <rPh sb="2" eb="4">
      <t>ジュウタク</t>
    </rPh>
    <rPh sb="4" eb="6">
      <t>タイシン</t>
    </rPh>
    <rPh sb="6" eb="8">
      <t>カイシュウ</t>
    </rPh>
    <rPh sb="8" eb="10">
      <t>ジギョウ</t>
    </rPh>
    <phoneticPr fontId="1"/>
  </si>
  <si>
    <t>概算工事費計算書</t>
    <rPh sb="0" eb="2">
      <t>ガイサン</t>
    </rPh>
    <rPh sb="2" eb="4">
      <t>コウジ</t>
    </rPh>
    <rPh sb="4" eb="5">
      <t>ヒ</t>
    </rPh>
    <rPh sb="5" eb="8">
      <t>ケイサンショ</t>
    </rPh>
    <phoneticPr fontId="1"/>
  </si>
  <si>
    <t>対象建物延べ面積
（weeより）</t>
    <rPh sb="0" eb="2">
      <t>タイショウ</t>
    </rPh>
    <rPh sb="2" eb="4">
      <t>タテモノ</t>
    </rPh>
    <rPh sb="4" eb="5">
      <t>ノ</t>
    </rPh>
    <rPh sb="6" eb="8">
      <t>メンセキ</t>
    </rPh>
    <phoneticPr fontId="1"/>
  </si>
  <si>
    <t>耐震診断結果
（weeによる判定値より）</t>
    <rPh sb="0" eb="2">
      <t>タイシン</t>
    </rPh>
    <rPh sb="2" eb="4">
      <t>シンダン</t>
    </rPh>
    <rPh sb="4" eb="6">
      <t>ケッカ</t>
    </rPh>
    <rPh sb="14" eb="16">
      <t>ハンテイ</t>
    </rPh>
    <rPh sb="16" eb="17">
      <t>チ</t>
    </rPh>
    <phoneticPr fontId="1"/>
  </si>
  <si>
    <t>単位費用</t>
    <rPh sb="0" eb="2">
      <t>タンイ</t>
    </rPh>
    <rPh sb="2" eb="4">
      <t>ヒヨウ</t>
    </rPh>
    <phoneticPr fontId="1"/>
  </si>
  <si>
    <t>改修工事後の評点(目標値)</t>
    <rPh sb="0" eb="2">
      <t>カイシュウ</t>
    </rPh>
    <rPh sb="2" eb="4">
      <t>コウジ</t>
    </rPh>
    <rPh sb="4" eb="5">
      <t>ゴ</t>
    </rPh>
    <rPh sb="6" eb="8">
      <t>ヒョウテン</t>
    </rPh>
    <rPh sb="9" eb="12">
      <t>モクヒョウチ</t>
    </rPh>
    <phoneticPr fontId="1"/>
  </si>
  <si>
    <t>耐震改修前の
評点</t>
    <rPh sb="0" eb="2">
      <t>タイシン</t>
    </rPh>
    <rPh sb="2" eb="4">
      <t>カイシュウ</t>
    </rPh>
    <rPh sb="4" eb="5">
      <t>マエ</t>
    </rPh>
    <rPh sb="7" eb="9">
      <t>ヒョウテン</t>
    </rPh>
    <phoneticPr fontId="1"/>
  </si>
  <si>
    <t>対象建物
延べ床面積</t>
    <rPh sb="0" eb="2">
      <t>タイショウ</t>
    </rPh>
    <rPh sb="2" eb="4">
      <t>タテモノ</t>
    </rPh>
    <rPh sb="5" eb="6">
      <t>ノ</t>
    </rPh>
    <rPh sb="7" eb="8">
      <t>ユカ</t>
    </rPh>
    <rPh sb="8" eb="10">
      <t>メンセキ</t>
    </rPh>
    <phoneticPr fontId="1"/>
  </si>
  <si>
    <t>×</t>
    <phoneticPr fontId="1"/>
  </si>
  <si>
    <t>-</t>
    <phoneticPr fontId="1"/>
  </si>
  <si>
    <t>）</t>
    <phoneticPr fontId="1"/>
  </si>
  <si>
    <t>=</t>
    <phoneticPr fontId="1"/>
  </si>
  <si>
    <t>出典：木造住宅の耐震改修の費用（財団法人日本建築防災協会　編集）</t>
    <rPh sb="0" eb="2">
      <t>シュッテン</t>
    </rPh>
    <rPh sb="3" eb="5">
      <t>モクゾウ</t>
    </rPh>
    <rPh sb="5" eb="7">
      <t>ジュウタク</t>
    </rPh>
    <rPh sb="8" eb="10">
      <t>タイシン</t>
    </rPh>
    <rPh sb="10" eb="12">
      <t>カイシュウ</t>
    </rPh>
    <rPh sb="13" eb="15">
      <t>ヒヨウ</t>
    </rPh>
    <rPh sb="16" eb="18">
      <t>ザイダン</t>
    </rPh>
    <rPh sb="18" eb="20">
      <t>ホウジン</t>
    </rPh>
    <rPh sb="20" eb="22">
      <t>ニホン</t>
    </rPh>
    <rPh sb="22" eb="24">
      <t>ケンチク</t>
    </rPh>
    <rPh sb="24" eb="26">
      <t>ボウサイ</t>
    </rPh>
    <rPh sb="26" eb="28">
      <t>キョウカイ</t>
    </rPh>
    <rPh sb="29" eb="31">
      <t>ヘンシュウ</t>
    </rPh>
    <phoneticPr fontId="1"/>
  </si>
  <si>
    <t>令和</t>
    <rPh sb="0" eb="2">
      <t>レイワ</t>
    </rPh>
    <phoneticPr fontId="1"/>
  </si>
  <si>
    <t>事業者一覧表（様式第１９－１号）</t>
    <phoneticPr fontId="1"/>
  </si>
  <si>
    <t>１）</t>
    <phoneticPr fontId="1"/>
  </si>
  <si>
    <t>２）</t>
  </si>
  <si>
    <t>３）</t>
  </si>
  <si>
    <t>４）</t>
  </si>
  <si>
    <t>５）</t>
  </si>
  <si>
    <t>６）</t>
  </si>
  <si>
    <t>７）</t>
  </si>
  <si>
    <t>８）</t>
  </si>
  <si>
    <t>９）</t>
  </si>
  <si>
    <t>１０）</t>
  </si>
  <si>
    <t>案内図</t>
    <phoneticPr fontId="1"/>
  </si>
  <si>
    <t>(1)家屋課税証明書</t>
    <phoneticPr fontId="1"/>
  </si>
  <si>
    <t>(3)その他申請に係る住宅の建築時期が確認できる書類</t>
    <phoneticPr fontId="1"/>
  </si>
  <si>
    <t>その他市長が必要と認める書類</t>
    <phoneticPr fontId="1"/>
  </si>
  <si>
    <t>田原市木造住宅無料耐震診断報告書の写し</t>
    <phoneticPr fontId="1"/>
  </si>
  <si>
    <t>同意書（様式第２１号）</t>
    <phoneticPr fontId="1"/>
  </si>
  <si>
    <t>旧基準の木造住宅であることを証明する以下のいずれかの書類</t>
    <phoneticPr fontId="1"/>
  </si>
  <si>
    <t>金</t>
    <rPh sb="0" eb="1">
      <t>キン</t>
    </rPh>
    <phoneticPr fontId="1"/>
  </si>
  <si>
    <t>円</t>
    <rPh sb="0" eb="1">
      <t>エン</t>
    </rPh>
    <phoneticPr fontId="1"/>
  </si>
  <si>
    <t>２ 階</t>
  </si>
  <si>
    <t>X</t>
  </si>
  <si>
    <t>点</t>
  </si>
  <si>
    <t>Y</t>
  </si>
  <si>
    <t>１ 階</t>
  </si>
  <si>
    <t>C</t>
  </si>
  <si>
    <t>事業者一覧表（補助金交付申請時から変更となった場合に限る。）</t>
    <phoneticPr fontId="1"/>
  </si>
  <si>
    <t>現況耐震診断書（改修設計に伴い現況判定値の見直しを行った場合に限る。）</t>
    <phoneticPr fontId="1"/>
  </si>
  <si>
    <t>補強計算書</t>
    <phoneticPr fontId="1"/>
  </si>
  <si>
    <t>配置図</t>
    <phoneticPr fontId="1"/>
  </si>
  <si>
    <t>平面図</t>
    <phoneticPr fontId="1"/>
  </si>
  <si>
    <t>軸組図及びＮ値計算表（接合部の補強を行う場合に限る。）</t>
    <phoneticPr fontId="1"/>
  </si>
  <si>
    <t>基礎断面図（基礎補強を行う場合に限る。）</t>
    <phoneticPr fontId="1"/>
  </si>
  <si>
    <t>屋根伏図（屋根の軽量化等を行う場合に限る。）</t>
    <phoneticPr fontId="1"/>
  </si>
  <si>
    <t>設計業務委託契約書の写し</t>
    <phoneticPr fontId="1"/>
  </si>
  <si>
    <t>１１）</t>
  </si>
  <si>
    <t>１）</t>
    <phoneticPr fontId="1"/>
  </si>
  <si>
    <t>工事請負契約書等の写し</t>
    <phoneticPr fontId="1"/>
  </si>
  <si>
    <t>監理業務委託契約書等の写し</t>
    <phoneticPr fontId="1"/>
  </si>
  <si>
    <t>１）</t>
    <phoneticPr fontId="1"/>
  </si>
  <si>
    <t>変更内容に関する書類</t>
    <phoneticPr fontId="1"/>
  </si>
  <si>
    <t>１）</t>
    <phoneticPr fontId="1"/>
  </si>
  <si>
    <t>１）</t>
    <phoneticPr fontId="1"/>
  </si>
  <si>
    <t>工事写真チェックシート（様式第２３号）</t>
    <phoneticPr fontId="1"/>
  </si>
  <si>
    <t>工事写真</t>
    <phoneticPr fontId="1"/>
  </si>
  <si>
    <t>その他市長が必要と認める書類</t>
    <phoneticPr fontId="1"/>
  </si>
  <si>
    <t>領収書の写し</t>
    <phoneticPr fontId="1"/>
  </si>
  <si>
    <t>（補助金交付後３０日以内に領収書の写しを提出する場合は、請求書の写し）</t>
    <phoneticPr fontId="1"/>
  </si>
  <si>
    <t>No</t>
    <phoneticPr fontId="1"/>
  </si>
  <si>
    <t>名称</t>
    <rPh sb="0" eb="2">
      <t>メイショウ</t>
    </rPh>
    <phoneticPr fontId="8"/>
  </si>
  <si>
    <t>壁基準耐力</t>
    <rPh sb="0" eb="1">
      <t>カベ</t>
    </rPh>
    <rPh sb="1" eb="3">
      <t>キジュン</t>
    </rPh>
    <rPh sb="3" eb="5">
      <t>タイリョク</t>
    </rPh>
    <phoneticPr fontId="1"/>
  </si>
  <si>
    <t>壁種別</t>
    <rPh sb="0" eb="1">
      <t>カベ</t>
    </rPh>
    <rPh sb="1" eb="3">
      <t>シュベツ</t>
    </rPh>
    <phoneticPr fontId="8"/>
  </si>
  <si>
    <t>合板厚</t>
    <rPh sb="0" eb="2">
      <t>ゴウハン</t>
    </rPh>
    <rPh sb="2" eb="3">
      <t>アツ</t>
    </rPh>
    <phoneticPr fontId="8"/>
  </si>
  <si>
    <t>間柱</t>
    <rPh sb="0" eb="2">
      <t>マバシラ</t>
    </rPh>
    <phoneticPr fontId="8"/>
  </si>
  <si>
    <t>裏桟</t>
    <rPh sb="0" eb="1">
      <t>ウラ</t>
    </rPh>
    <rPh sb="1" eb="2">
      <t>サン</t>
    </rPh>
    <phoneticPr fontId="8"/>
  </si>
  <si>
    <t>釘ピッチ</t>
    <rPh sb="0" eb="1">
      <t>クギ</t>
    </rPh>
    <phoneticPr fontId="8"/>
  </si>
  <si>
    <t>属性１</t>
    <rPh sb="0" eb="2">
      <t>ゾクセイ</t>
    </rPh>
    <phoneticPr fontId="8"/>
  </si>
  <si>
    <t>属性２</t>
    <rPh sb="0" eb="2">
      <t>ゾクセイ</t>
    </rPh>
    <phoneticPr fontId="8"/>
  </si>
  <si>
    <t>属性３</t>
    <rPh sb="0" eb="2">
      <t>ゾクセイ</t>
    </rPh>
    <phoneticPr fontId="8"/>
  </si>
  <si>
    <t>い</t>
    <phoneticPr fontId="1"/>
  </si>
  <si>
    <t>A-111</t>
    <phoneticPr fontId="8"/>
  </si>
  <si>
    <t>大壁</t>
    <rPh sb="0" eb="1">
      <t>オオ</t>
    </rPh>
    <rPh sb="1" eb="2">
      <t>カベ</t>
    </rPh>
    <phoneticPr fontId="8"/>
  </si>
  <si>
    <t>9mm</t>
    <phoneticPr fontId="8"/>
  </si>
  <si>
    <t>間柱あり</t>
    <rPh sb="0" eb="2">
      <t>マバシラ</t>
    </rPh>
    <phoneticPr fontId="8"/>
  </si>
  <si>
    <t>裏桟あり</t>
    <rPh sb="0" eb="1">
      <t>ウラ</t>
    </rPh>
    <rPh sb="1" eb="2">
      <t>サン</t>
    </rPh>
    <phoneticPr fontId="8"/>
  </si>
  <si>
    <t>＠150</t>
    <phoneticPr fontId="8"/>
  </si>
  <si>
    <t>-</t>
    <phoneticPr fontId="1"/>
  </si>
  <si>
    <t>クロス抽出用の表</t>
    <rPh sb="3" eb="5">
      <t>チュウシュツ</t>
    </rPh>
    <rPh sb="5" eb="6">
      <t>ヨウ</t>
    </rPh>
    <rPh sb="7" eb="8">
      <t>ヒョウ</t>
    </rPh>
    <phoneticPr fontId="1"/>
  </si>
  <si>
    <t>A-111カ</t>
    <phoneticPr fontId="8"/>
  </si>
  <si>
    <t>9mm</t>
    <phoneticPr fontId="8"/>
  </si>
  <si>
    <t>＠150</t>
    <phoneticPr fontId="8"/>
  </si>
  <si>
    <t>勝ち仕様</t>
    <rPh sb="0" eb="1">
      <t>カ</t>
    </rPh>
    <rPh sb="2" eb="4">
      <t>シヨウ</t>
    </rPh>
    <phoneticPr fontId="1"/>
  </si>
  <si>
    <t>-</t>
    <phoneticPr fontId="1"/>
  </si>
  <si>
    <t>番号</t>
    <rPh sb="0" eb="2">
      <t>バンゴウ</t>
    </rPh>
    <phoneticPr fontId="1"/>
  </si>
  <si>
    <t>仕様</t>
    <rPh sb="0" eb="2">
      <t>シヨウ</t>
    </rPh>
    <phoneticPr fontId="1"/>
  </si>
  <si>
    <t>40mm以上
50mm未満</t>
    <rPh sb="1" eb="3">
      <t>イカ</t>
    </rPh>
    <rPh sb="3" eb="4">
      <t>ジョウ</t>
    </rPh>
    <rPh sb="11" eb="13">
      <t>ミマン</t>
    </rPh>
    <phoneticPr fontId="1"/>
  </si>
  <si>
    <t>50mm以上
70mm未満</t>
    <rPh sb="2" eb="4">
      <t>イカ</t>
    </rPh>
    <rPh sb="4" eb="5">
      <t>ジョウ</t>
    </rPh>
    <rPh sb="11" eb="13">
      <t>ミマン</t>
    </rPh>
    <phoneticPr fontId="1"/>
  </si>
  <si>
    <t>70mm以上
90mm未満</t>
    <rPh sb="2" eb="4">
      <t>イカ</t>
    </rPh>
    <rPh sb="4" eb="5">
      <t>ジョウ</t>
    </rPh>
    <rPh sb="11" eb="13">
      <t>ミマン</t>
    </rPh>
    <phoneticPr fontId="1"/>
  </si>
  <si>
    <t>90mm以上</t>
    <rPh sb="3" eb="5">
      <t>イジョウ</t>
    </rPh>
    <phoneticPr fontId="1"/>
  </si>
  <si>
    <t>土壁表</t>
    <rPh sb="0" eb="1">
      <t>ツチ</t>
    </rPh>
    <rPh sb="1" eb="2">
      <t>カベ</t>
    </rPh>
    <rPh sb="2" eb="3">
      <t>ヒョウ</t>
    </rPh>
    <phoneticPr fontId="1"/>
  </si>
  <si>
    <t>A-111マ</t>
    <phoneticPr fontId="8"/>
  </si>
  <si>
    <t>＠150</t>
    <phoneticPr fontId="8"/>
  </si>
  <si>
    <t>負け仕様</t>
    <rPh sb="0" eb="1">
      <t>マ</t>
    </rPh>
    <rPh sb="2" eb="4">
      <t>シヨウ</t>
    </rPh>
    <phoneticPr fontId="1"/>
  </si>
  <si>
    <t>-</t>
    <phoneticPr fontId="1"/>
  </si>
  <si>
    <t>-</t>
    <phoneticPr fontId="1"/>
  </si>
  <si>
    <t>A-811</t>
  </si>
  <si>
    <t>１０割</t>
    <rPh sb="2" eb="3">
      <t>ワリ</t>
    </rPh>
    <phoneticPr fontId="1"/>
  </si>
  <si>
    <t>A-811</t>
    <phoneticPr fontId="1"/>
  </si>
  <si>
    <t>い</t>
  </si>
  <si>
    <t>ろ</t>
    <phoneticPr fontId="1"/>
  </si>
  <si>
    <t>A-111タ</t>
    <phoneticPr fontId="1"/>
  </si>
  <si>
    <t>9mm</t>
  </si>
  <si>
    <t>＠150</t>
  </si>
  <si>
    <t>単独壁仕様</t>
    <rPh sb="0" eb="2">
      <t>タンドク</t>
    </rPh>
    <rPh sb="2" eb="3">
      <t>ヘキ</t>
    </rPh>
    <rPh sb="3" eb="5">
      <t>シヨウ</t>
    </rPh>
    <phoneticPr fontId="1"/>
  </si>
  <si>
    <t>-</t>
  </si>
  <si>
    <t>７割</t>
    <rPh sb="1" eb="2">
      <t>ワリ</t>
    </rPh>
    <phoneticPr fontId="1"/>
  </si>
  <si>
    <t>ろ</t>
  </si>
  <si>
    <t>A-112</t>
    <phoneticPr fontId="8"/>
  </si>
  <si>
    <t>間柱なし</t>
    <rPh sb="0" eb="2">
      <t>マバシラ</t>
    </rPh>
    <phoneticPr fontId="8"/>
  </si>
  <si>
    <t>-</t>
    <phoneticPr fontId="1"/>
  </si>
  <si>
    <t>A-821</t>
  </si>
  <si>
    <t>上あき(430以内)</t>
    <rPh sb="0" eb="1">
      <t>ウエ</t>
    </rPh>
    <rPh sb="7" eb="9">
      <t>イナイ</t>
    </rPh>
    <phoneticPr fontId="1"/>
  </si>
  <si>
    <t>A-821</t>
    <phoneticPr fontId="1"/>
  </si>
  <si>
    <t>は</t>
  </si>
  <si>
    <t>A-113</t>
    <phoneticPr fontId="8"/>
  </si>
  <si>
    <t>9mm</t>
    <phoneticPr fontId="8"/>
  </si>
  <si>
    <t>裏桟なし</t>
    <rPh sb="0" eb="1">
      <t>ウラ</t>
    </rPh>
    <rPh sb="1" eb="2">
      <t>サン</t>
    </rPh>
    <phoneticPr fontId="8"/>
  </si>
  <si>
    <t>＠100</t>
    <phoneticPr fontId="1"/>
  </si>
  <si>
    <t>A-822</t>
  </si>
  <si>
    <t>上下あき</t>
    <rPh sb="0" eb="2">
      <t>ジョウゲ</t>
    </rPh>
    <phoneticPr fontId="1"/>
  </si>
  <si>
    <t>に</t>
  </si>
  <si>
    <t>A-131</t>
    <phoneticPr fontId="8"/>
  </si>
  <si>
    <t>＠150</t>
    <phoneticPr fontId="1"/>
  </si>
  <si>
    <t>A-812</t>
  </si>
  <si>
    <t>１か所欠け</t>
    <rPh sb="2" eb="3">
      <t>ショ</t>
    </rPh>
    <rPh sb="3" eb="4">
      <t>カ</t>
    </rPh>
    <phoneticPr fontId="1"/>
  </si>
  <si>
    <t>A-812</t>
    <phoneticPr fontId="1"/>
  </si>
  <si>
    <t>ほ</t>
  </si>
  <si>
    <t>は</t>
    <phoneticPr fontId="1"/>
  </si>
  <si>
    <t>A-134</t>
    <phoneticPr fontId="8"/>
  </si>
  <si>
    <t>かさ上げ</t>
    <rPh sb="2" eb="3">
      <t>ア</t>
    </rPh>
    <phoneticPr fontId="1"/>
  </si>
  <si>
    <t>A-813</t>
  </si>
  <si>
    <t>２か所欠け</t>
    <rPh sb="2" eb="3">
      <t>ショ</t>
    </rPh>
    <rPh sb="3" eb="4">
      <t>カ</t>
    </rPh>
    <phoneticPr fontId="1"/>
  </si>
  <si>
    <t>へ</t>
  </si>
  <si>
    <t>A-161</t>
    <phoneticPr fontId="8"/>
  </si>
  <si>
    <t>＠150</t>
    <phoneticPr fontId="1"/>
  </si>
  <si>
    <t>押入</t>
    <rPh sb="0" eb="2">
      <t>オシイレ</t>
    </rPh>
    <phoneticPr fontId="1"/>
  </si>
  <si>
    <t>-</t>
    <phoneticPr fontId="1"/>
  </si>
  <si>
    <t>A-814</t>
  </si>
  <si>
    <t>４か所欠け</t>
    <rPh sb="2" eb="3">
      <t>ショ</t>
    </rPh>
    <rPh sb="3" eb="4">
      <t>カ</t>
    </rPh>
    <phoneticPr fontId="1"/>
  </si>
  <si>
    <t>と</t>
  </si>
  <si>
    <t>A-173</t>
    <phoneticPr fontId="8"/>
  </si>
  <si>
    <t>＠100</t>
    <phoneticPr fontId="1"/>
  </si>
  <si>
    <t>３７０開口</t>
    <rPh sb="3" eb="5">
      <t>カイコウ</t>
    </rPh>
    <phoneticPr fontId="1"/>
  </si>
  <si>
    <t>ち</t>
  </si>
  <si>
    <t>り</t>
  </si>
  <si>
    <t>に</t>
    <phoneticPr fontId="1"/>
  </si>
  <si>
    <t>A-213</t>
    <phoneticPr fontId="8"/>
  </si>
  <si>
    <t>12mm</t>
    <phoneticPr fontId="8"/>
  </si>
  <si>
    <t>＠100</t>
  </si>
  <si>
    <t>ぬ</t>
  </si>
  <si>
    <t>A-213カ</t>
    <phoneticPr fontId="8"/>
  </si>
  <si>
    <t>5..2</t>
    <phoneticPr fontId="1"/>
  </si>
  <si>
    <t>12mm</t>
    <phoneticPr fontId="8"/>
  </si>
  <si>
    <t>を</t>
    <phoneticPr fontId="1"/>
  </si>
  <si>
    <t>A-213マ</t>
    <phoneticPr fontId="8"/>
  </si>
  <si>
    <t>12mm</t>
    <phoneticPr fontId="8"/>
  </si>
  <si>
    <t>A-213タ</t>
    <phoneticPr fontId="1"/>
  </si>
  <si>
    <t>12mm</t>
  </si>
  <si>
    <t>ほ</t>
    <phoneticPr fontId="1"/>
  </si>
  <si>
    <t>A-222</t>
    <phoneticPr fontId="8"/>
  </si>
  <si>
    <t>12mm</t>
    <phoneticPr fontId="8"/>
  </si>
  <si>
    <t>横使い</t>
    <rPh sb="0" eb="1">
      <t>ヨコ</t>
    </rPh>
    <rPh sb="1" eb="2">
      <t>ツカ</t>
    </rPh>
    <phoneticPr fontId="1"/>
  </si>
  <si>
    <t>-</t>
    <phoneticPr fontId="1"/>
  </si>
  <si>
    <t>-</t>
    <phoneticPr fontId="1"/>
  </si>
  <si>
    <t>A-222カ</t>
    <phoneticPr fontId="8"/>
  </si>
  <si>
    <t>12mm</t>
    <phoneticPr fontId="8"/>
  </si>
  <si>
    <t>-</t>
    <phoneticPr fontId="1"/>
  </si>
  <si>
    <t>A-222マ</t>
    <phoneticPr fontId="8"/>
  </si>
  <si>
    <t>12mm</t>
    <phoneticPr fontId="8"/>
  </si>
  <si>
    <t>A-222タ</t>
    <phoneticPr fontId="1"/>
  </si>
  <si>
    <t>単独壁仕様</t>
    <rPh sb="0" eb="3">
      <t>タンドクヘキ</t>
    </rPh>
    <rPh sb="3" eb="5">
      <t>シヨウ</t>
    </rPh>
    <phoneticPr fontId="1"/>
  </si>
  <si>
    <t>へ</t>
    <phoneticPr fontId="1"/>
  </si>
  <si>
    <t>A-223</t>
    <phoneticPr fontId="8"/>
  </si>
  <si>
    <t>A-232</t>
    <phoneticPr fontId="1"/>
  </si>
  <si>
    <t>A-233</t>
    <phoneticPr fontId="8"/>
  </si>
  <si>
    <t>A-233カ</t>
    <phoneticPr fontId="8"/>
  </si>
  <si>
    <t>と</t>
    <phoneticPr fontId="1"/>
  </si>
  <si>
    <t>A-233マ</t>
    <phoneticPr fontId="8"/>
  </si>
  <si>
    <t>A-233タ</t>
    <phoneticPr fontId="1"/>
  </si>
  <si>
    <t>A-234</t>
    <phoneticPr fontId="8"/>
  </si>
  <si>
    <t>上下薄桟</t>
    <rPh sb="0" eb="2">
      <t>ジョウゲ</t>
    </rPh>
    <rPh sb="2" eb="3">
      <t>ウス</t>
    </rPh>
    <rPh sb="3" eb="4">
      <t>サン</t>
    </rPh>
    <phoneticPr fontId="1"/>
  </si>
  <si>
    <t>A-242</t>
    <phoneticPr fontId="8"/>
  </si>
  <si>
    <t>ち</t>
    <phoneticPr fontId="1"/>
  </si>
  <si>
    <t>A-244</t>
    <phoneticPr fontId="8"/>
  </si>
  <si>
    <t>A-263</t>
    <phoneticPr fontId="8"/>
  </si>
  <si>
    <t>A-273</t>
    <phoneticPr fontId="8"/>
  </si>
  <si>
    <t>12mm</t>
    <phoneticPr fontId="8"/>
  </si>
  <si>
    <t>＠100</t>
    <phoneticPr fontId="1"/>
  </si>
  <si>
    <t>-</t>
    <phoneticPr fontId="1"/>
  </si>
  <si>
    <t>A-274独</t>
    <rPh sb="5" eb="6">
      <t>ドク</t>
    </rPh>
    <phoneticPr fontId="8"/>
  </si>
  <si>
    <t>12mm</t>
    <phoneticPr fontId="8"/>
  </si>
  <si>
    <t>腰窓</t>
    <rPh sb="0" eb="1">
      <t>コシ</t>
    </rPh>
    <rPh sb="1" eb="2">
      <t>マド</t>
    </rPh>
    <phoneticPr fontId="1"/>
  </si>
  <si>
    <t>半間独立</t>
    <rPh sb="0" eb="2">
      <t>ハンゲン</t>
    </rPh>
    <rPh sb="2" eb="4">
      <t>ドクリツ</t>
    </rPh>
    <phoneticPr fontId="1"/>
  </si>
  <si>
    <t>-</t>
    <phoneticPr fontId="1"/>
  </si>
  <si>
    <t>り</t>
    <phoneticPr fontId="1"/>
  </si>
  <si>
    <t>A-274連</t>
    <rPh sb="5" eb="6">
      <t>レン</t>
    </rPh>
    <phoneticPr fontId="1"/>
  </si>
  <si>
    <t>連続片側</t>
    <rPh sb="0" eb="2">
      <t>レンゾク</t>
    </rPh>
    <rPh sb="2" eb="4">
      <t>カタガワ</t>
    </rPh>
    <phoneticPr fontId="1"/>
  </si>
  <si>
    <t>-</t>
    <phoneticPr fontId="1"/>
  </si>
  <si>
    <t>A-284</t>
    <phoneticPr fontId="8"/>
  </si>
  <si>
    <t>-</t>
    <phoneticPr fontId="1"/>
  </si>
  <si>
    <t>-</t>
    <phoneticPr fontId="1"/>
  </si>
  <si>
    <t>-</t>
    <phoneticPr fontId="1"/>
  </si>
  <si>
    <t>-</t>
    <phoneticPr fontId="1"/>
  </si>
  <si>
    <t>A-311</t>
    <phoneticPr fontId="8"/>
  </si>
  <si>
    <t>5.0</t>
    <phoneticPr fontId="1"/>
  </si>
  <si>
    <t>真壁</t>
    <rPh sb="0" eb="1">
      <t>シン</t>
    </rPh>
    <rPh sb="1" eb="2">
      <t>カベ</t>
    </rPh>
    <phoneticPr fontId="8"/>
  </si>
  <si>
    <t>＠150</t>
    <phoneticPr fontId="8"/>
  </si>
  <si>
    <t>ぬ</t>
    <phoneticPr fontId="1"/>
  </si>
  <si>
    <t>A-312</t>
    <phoneticPr fontId="8"/>
  </si>
  <si>
    <t>＠150</t>
    <phoneticPr fontId="8"/>
  </si>
  <si>
    <t>A-313</t>
    <phoneticPr fontId="8"/>
  </si>
  <si>
    <t>＠100</t>
    <phoneticPr fontId="1"/>
  </si>
  <si>
    <t>A-316</t>
    <phoneticPr fontId="8"/>
  </si>
  <si>
    <t>＠100</t>
    <phoneticPr fontId="1"/>
  </si>
  <si>
    <t>ｱﾙﾐ下地</t>
    <rPh sb="3" eb="5">
      <t>シタジ</t>
    </rPh>
    <phoneticPr fontId="1"/>
  </si>
  <si>
    <t>A-326</t>
    <phoneticPr fontId="8"/>
  </si>
  <si>
    <t>＠100</t>
    <phoneticPr fontId="1"/>
  </si>
  <si>
    <t>－</t>
    <phoneticPr fontId="1"/>
  </si>
  <si>
    <t>A-334</t>
    <phoneticPr fontId="8"/>
  </si>
  <si>
    <t>5.0</t>
    <phoneticPr fontId="1"/>
  </si>
  <si>
    <t>＠150</t>
    <phoneticPr fontId="1"/>
  </si>
  <si>
    <t>A-335</t>
    <phoneticPr fontId="8"/>
  </si>
  <si>
    <t>＠100</t>
    <phoneticPr fontId="1"/>
  </si>
  <si>
    <t>A-355</t>
    <phoneticPr fontId="8"/>
  </si>
  <si>
    <t>長押</t>
    <rPh sb="0" eb="2">
      <t>ナゲシ</t>
    </rPh>
    <phoneticPr fontId="1"/>
  </si>
  <si>
    <t>A-365</t>
    <phoneticPr fontId="8"/>
  </si>
  <si>
    <t>-</t>
    <phoneticPr fontId="1"/>
  </si>
  <si>
    <t>A-413</t>
    <phoneticPr fontId="8"/>
  </si>
  <si>
    <t>A-422</t>
    <phoneticPr fontId="8"/>
  </si>
  <si>
    <t>A-423</t>
    <phoneticPr fontId="8"/>
  </si>
  <si>
    <t>A-426</t>
    <phoneticPr fontId="8"/>
  </si>
  <si>
    <t>＠100</t>
    <phoneticPr fontId="1"/>
  </si>
  <si>
    <t>ｱﾙ材下地</t>
    <rPh sb="2" eb="3">
      <t>ザイ</t>
    </rPh>
    <rPh sb="3" eb="5">
      <t>シタジ</t>
    </rPh>
    <phoneticPr fontId="1"/>
  </si>
  <si>
    <t>A-432</t>
  </si>
  <si>
    <t>A-433</t>
    <phoneticPr fontId="8"/>
  </si>
  <si>
    <t>A-435</t>
    <phoneticPr fontId="8"/>
  </si>
  <si>
    <t>A-442</t>
    <phoneticPr fontId="8"/>
  </si>
  <si>
    <t>A-455</t>
    <phoneticPr fontId="8"/>
  </si>
  <si>
    <t>A-465</t>
    <phoneticPr fontId="8"/>
  </si>
  <si>
    <t>使用金物・A工法等一覧表</t>
    <rPh sb="0" eb="2">
      <t>シヨウ</t>
    </rPh>
    <rPh sb="2" eb="4">
      <t>カナモノ</t>
    </rPh>
    <rPh sb="6" eb="8">
      <t>コウホウ</t>
    </rPh>
    <rPh sb="8" eb="9">
      <t>トウ</t>
    </rPh>
    <rPh sb="9" eb="11">
      <t>イチラン</t>
    </rPh>
    <rPh sb="11" eb="12">
      <t>ヒョウ</t>
    </rPh>
    <phoneticPr fontId="1"/>
  </si>
  <si>
    <t>接　合　部　金　物　名　称</t>
    <rPh sb="0" eb="1">
      <t>セッ</t>
    </rPh>
    <rPh sb="2" eb="3">
      <t>ゴウ</t>
    </rPh>
    <rPh sb="4" eb="5">
      <t>ブ</t>
    </rPh>
    <rPh sb="6" eb="7">
      <t>キン</t>
    </rPh>
    <rPh sb="8" eb="9">
      <t>モノ</t>
    </rPh>
    <rPh sb="10" eb="11">
      <t>メイ</t>
    </rPh>
    <rPh sb="12" eb="13">
      <t>ショウ</t>
    </rPh>
    <phoneticPr fontId="1"/>
  </si>
  <si>
    <t>通し柱</t>
    <phoneticPr fontId="1"/>
  </si>
  <si>
    <t>ろ</t>
    <phoneticPr fontId="1"/>
  </si>
  <si>
    <t>に</t>
    <phoneticPr fontId="1"/>
  </si>
  <si>
    <t>通し柱</t>
    <phoneticPr fontId="1"/>
  </si>
  <si>
    <t>通し柱</t>
    <phoneticPr fontId="1"/>
  </si>
  <si>
    <t>と</t>
    <phoneticPr fontId="1"/>
  </si>
  <si>
    <t>ち</t>
    <phoneticPr fontId="1"/>
  </si>
  <si>
    <t>り</t>
    <phoneticPr fontId="1"/>
  </si>
  <si>
    <t>ぬ</t>
    <phoneticPr fontId="1"/>
  </si>
  <si>
    <t>を</t>
    <phoneticPr fontId="1"/>
  </si>
  <si>
    <t>倍率</t>
    <rPh sb="0" eb="2">
      <t>バイリツ</t>
    </rPh>
    <phoneticPr fontId="1"/>
  </si>
  <si>
    <t>筋　交　い　金　物　名　称</t>
    <rPh sb="0" eb="1">
      <t>スジ</t>
    </rPh>
    <rPh sb="2" eb="3">
      <t>コウ</t>
    </rPh>
    <rPh sb="6" eb="7">
      <t>カネ</t>
    </rPh>
    <rPh sb="8" eb="9">
      <t>モノ</t>
    </rPh>
    <rPh sb="10" eb="11">
      <t>メイ</t>
    </rPh>
    <rPh sb="12" eb="13">
      <t>ショウ</t>
    </rPh>
    <phoneticPr fontId="1"/>
  </si>
  <si>
    <t>【1.5倍】</t>
    <rPh sb="2" eb="3">
      <t>バイ</t>
    </rPh>
    <phoneticPr fontId="1"/>
  </si>
  <si>
    <t>【２倍】</t>
    <rPh sb="0" eb="1">
      <t>バイ</t>
    </rPh>
    <phoneticPr fontId="1"/>
  </si>
  <si>
    <t>【３倍】</t>
    <rPh sb="0" eb="1">
      <t>バイ</t>
    </rPh>
    <phoneticPr fontId="1"/>
  </si>
  <si>
    <t>Ａ　工　法</t>
    <rPh sb="2" eb="3">
      <t>コウ</t>
    </rPh>
    <rPh sb="4" eb="5">
      <t>ホウ</t>
    </rPh>
    <phoneticPr fontId="1"/>
  </si>
  <si>
    <t>※使用する金物、Ａ工法についてカタログ及び壁評価シートを添付してください。</t>
    <rPh sb="1" eb="3">
      <t>シヨウ</t>
    </rPh>
    <rPh sb="5" eb="7">
      <t>カナモノ</t>
    </rPh>
    <rPh sb="9" eb="11">
      <t>コウホウ</t>
    </rPh>
    <rPh sb="19" eb="20">
      <t>オヨ</t>
    </rPh>
    <rPh sb="21" eb="22">
      <t>カベ</t>
    </rPh>
    <rPh sb="22" eb="24">
      <t>ヒョウカ</t>
    </rPh>
    <rPh sb="28" eb="30">
      <t>テンプ</t>
    </rPh>
    <phoneticPr fontId="1"/>
  </si>
  <si>
    <t>短ほぞ差し</t>
    <rPh sb="0" eb="1">
      <t>ミジカ</t>
    </rPh>
    <rPh sb="3" eb="4">
      <t>サ</t>
    </rPh>
    <phoneticPr fontId="1"/>
  </si>
  <si>
    <t>かすがい打ち</t>
    <rPh sb="4" eb="5">
      <t>ウ</t>
    </rPh>
    <phoneticPr fontId="1"/>
  </si>
  <si>
    <t>令和</t>
    <rPh sb="0" eb="2">
      <t>レイワ</t>
    </rPh>
    <phoneticPr fontId="1"/>
  </si>
  <si>
    <t>工事監理費見積書の写し及び工事費見積書の写し</t>
    <phoneticPr fontId="1"/>
  </si>
  <si>
    <t>補助対象経費計算書（様式第２２号） 、</t>
    <phoneticPr fontId="1"/>
  </si>
  <si>
    <t>A-453</t>
    <phoneticPr fontId="1"/>
  </si>
  <si>
    <t>A-463</t>
    <phoneticPr fontId="1"/>
  </si>
  <si>
    <t>　田原市木造住宅等耐震改修促進事業補助金交付要綱第７条の規定により補助金の交付を
受けたいので、関係書類を添えて申請します。
　なお、この申請書及び添付書類の記載事項に相違ありません。</t>
    <rPh sb="17" eb="20">
      <t>ホジョキン</t>
    </rPh>
    <rPh sb="20" eb="22">
      <t>コウフ</t>
    </rPh>
    <rPh sb="22" eb="24">
      <t>ヨウコウ</t>
    </rPh>
    <rPh sb="28" eb="30">
      <t>キテイ</t>
    </rPh>
    <rPh sb="33" eb="36">
      <t>ホジョキン</t>
    </rPh>
    <rPh sb="37" eb="39">
      <t>コウフ</t>
    </rPh>
    <rPh sb="41" eb="42">
      <t>ウ</t>
    </rPh>
    <rPh sb="48" eb="50">
      <t>カンケイ</t>
    </rPh>
    <rPh sb="50" eb="52">
      <t>ショルイ</t>
    </rPh>
    <rPh sb="53" eb="54">
      <t>ソ</t>
    </rPh>
    <rPh sb="56" eb="58">
      <t>シンセイ</t>
    </rPh>
    <rPh sb="69" eb="72">
      <t>シンセイショ</t>
    </rPh>
    <rPh sb="72" eb="73">
      <t>オヨ</t>
    </rPh>
    <rPh sb="74" eb="76">
      <t>テンプ</t>
    </rPh>
    <rPh sb="76" eb="78">
      <t>ショルイ</t>
    </rPh>
    <rPh sb="79" eb="81">
      <t>キサイ</t>
    </rPh>
    <rPh sb="81" eb="83">
      <t>ジコウ</t>
    </rPh>
    <rPh sb="84" eb="86">
      <t>ソウイ</t>
    </rPh>
    <phoneticPr fontId="1"/>
  </si>
  <si>
    <t>認）のあった木造住宅耐震改修事業（非木造住宅耐震改修事業）に係る改修設計が完了したので、田原市木造住宅等耐震改修促進事業補助金交付要綱第９条の規定により関係書類を添えて申請します。
　なお、この申請書及び添付書類の記載事項に相違ありません。</t>
    <rPh sb="6" eb="8">
      <t>モクゾウ</t>
    </rPh>
    <rPh sb="8" eb="10">
      <t>ジュウタク</t>
    </rPh>
    <rPh sb="10" eb="12">
      <t>タイシン</t>
    </rPh>
    <rPh sb="12" eb="14">
      <t>カイシュウ</t>
    </rPh>
    <rPh sb="14" eb="16">
      <t>ジギョウ</t>
    </rPh>
    <rPh sb="17" eb="18">
      <t>ヒ</t>
    </rPh>
    <rPh sb="26" eb="28">
      <t>ジギョウ</t>
    </rPh>
    <rPh sb="30" eb="31">
      <t>カカ</t>
    </rPh>
    <rPh sb="32" eb="34">
      <t>カイシュウ</t>
    </rPh>
    <rPh sb="34" eb="36">
      <t>セッケイ</t>
    </rPh>
    <rPh sb="37" eb="39">
      <t>カンリョウ</t>
    </rPh>
    <rPh sb="61" eb="62">
      <t>スケ</t>
    </rPh>
    <rPh sb="62" eb="63">
      <t>キン</t>
    </rPh>
    <rPh sb="63" eb="65">
      <t>コウフ</t>
    </rPh>
    <rPh sb="65" eb="67">
      <t>ヨウコウ</t>
    </rPh>
    <rPh sb="71" eb="73">
      <t>キテイ</t>
    </rPh>
    <rPh sb="76" eb="78">
      <t>カンケイ</t>
    </rPh>
    <rPh sb="78" eb="80">
      <t>ショルイ</t>
    </rPh>
    <rPh sb="81" eb="82">
      <t>ソ</t>
    </rPh>
    <rPh sb="84" eb="86">
      <t>シンセイ</t>
    </rPh>
    <phoneticPr fontId="1"/>
  </si>
  <si>
    <t>工程に係る工事に達したので、田原市木造住宅等耐震改修促進事業補助金交付要綱第１０条第１項の規定により関係書類を添えて検査を申請します。
　なお、この申請書及び添付書類の記載事項に相違ありません。</t>
    <rPh sb="0" eb="2">
      <t>コウテイ</t>
    </rPh>
    <rPh sb="3" eb="4">
      <t>カカ</t>
    </rPh>
    <rPh sb="5" eb="7">
      <t>コウジ</t>
    </rPh>
    <rPh sb="8" eb="9">
      <t>タッ</t>
    </rPh>
    <rPh sb="30" eb="33">
      <t>ホジョキン</t>
    </rPh>
    <rPh sb="33" eb="35">
      <t>コウフ</t>
    </rPh>
    <rPh sb="35" eb="37">
      <t>ヨウコウ</t>
    </rPh>
    <rPh sb="41" eb="42">
      <t>ダイ</t>
    </rPh>
    <rPh sb="43" eb="44">
      <t>コウ</t>
    </rPh>
    <rPh sb="45" eb="47">
      <t>キテイ</t>
    </rPh>
    <rPh sb="50" eb="52">
      <t>カンケイ</t>
    </rPh>
    <rPh sb="52" eb="54">
      <t>ショルイ</t>
    </rPh>
    <rPh sb="55" eb="56">
      <t>ソ</t>
    </rPh>
    <rPh sb="58" eb="60">
      <t>ケンサ</t>
    </rPh>
    <rPh sb="61" eb="63">
      <t>シンセイ</t>
    </rPh>
    <phoneticPr fontId="1"/>
  </si>
  <si>
    <t>認）のあった田原市木造住宅等耐震改修促進事業について、田原市木造住宅等耐震改修促進事業補助金要綱第１１条第３項の規定により関係書類を添えて届出ます。
　なお、この届出書及び添付書類の記載事項に相違ありません。</t>
    <rPh sb="6" eb="9">
      <t>タハラシ</t>
    </rPh>
    <rPh sb="9" eb="11">
      <t>モクゾウ</t>
    </rPh>
    <rPh sb="11" eb="13">
      <t>ジュウタク</t>
    </rPh>
    <rPh sb="13" eb="14">
      <t>トウ</t>
    </rPh>
    <rPh sb="14" eb="16">
      <t>タイシン</t>
    </rPh>
    <rPh sb="16" eb="18">
      <t>カイシュウ</t>
    </rPh>
    <rPh sb="18" eb="20">
      <t>ソクシン</t>
    </rPh>
    <rPh sb="20" eb="22">
      <t>ジギョウ</t>
    </rPh>
    <rPh sb="43" eb="46">
      <t>ホジョキン</t>
    </rPh>
    <rPh sb="46" eb="48">
      <t>ヨウコウ</t>
    </rPh>
    <rPh sb="52" eb="53">
      <t>ダイ</t>
    </rPh>
    <rPh sb="54" eb="55">
      <t>コウ</t>
    </rPh>
    <rPh sb="56" eb="58">
      <t>キテイ</t>
    </rPh>
    <rPh sb="61" eb="63">
      <t>カンケイ</t>
    </rPh>
    <rPh sb="63" eb="65">
      <t>ショルイ</t>
    </rPh>
    <rPh sb="66" eb="67">
      <t>ソ</t>
    </rPh>
    <rPh sb="69" eb="71">
      <t>トドケデ</t>
    </rPh>
    <rPh sb="81" eb="83">
      <t>トドケデ</t>
    </rPh>
    <phoneticPr fontId="1"/>
  </si>
  <si>
    <t>認）のあった田原市木造住宅等耐震改修促進事業が完了したので、田原市木造住宅等耐震改修促進事業補助金交付要綱第１３条の規定により関係書類を添えて報告します。
　なお、この報告書及び添付書類の記載事項に相違ありません。</t>
    <rPh sb="6" eb="9">
      <t>タハラシ</t>
    </rPh>
    <rPh sb="9" eb="11">
      <t>モクゾウ</t>
    </rPh>
    <rPh sb="11" eb="13">
      <t>ジュウタク</t>
    </rPh>
    <rPh sb="13" eb="14">
      <t>トウ</t>
    </rPh>
    <rPh sb="14" eb="16">
      <t>タイシン</t>
    </rPh>
    <rPh sb="16" eb="18">
      <t>カイシュウ</t>
    </rPh>
    <rPh sb="18" eb="20">
      <t>ソクシン</t>
    </rPh>
    <rPh sb="20" eb="22">
      <t>ジギョウ</t>
    </rPh>
    <rPh sb="23" eb="25">
      <t>カンリョウ</t>
    </rPh>
    <rPh sb="46" eb="49">
      <t>ホジョキン</t>
    </rPh>
    <rPh sb="49" eb="51">
      <t>コウフ</t>
    </rPh>
    <rPh sb="51" eb="53">
      <t>ヨウコウ</t>
    </rPh>
    <rPh sb="58" eb="60">
      <t>キテイ</t>
    </rPh>
    <rPh sb="63" eb="65">
      <t>カンケイ</t>
    </rPh>
    <rPh sb="65" eb="67">
      <t>ショルイ</t>
    </rPh>
    <rPh sb="68" eb="69">
      <t>ソ</t>
    </rPh>
    <rPh sb="71" eb="73">
      <t>ホウコク</t>
    </rPh>
    <rPh sb="84" eb="86">
      <t>ホウコク</t>
    </rPh>
    <phoneticPr fontId="1"/>
  </si>
  <si>
    <t>定通知を受けた事業について、田原市木造住宅等耐震改修促進事業補助金要綱第１５条第１項の規定により下記のとおり請求します。</t>
    <rPh sb="0" eb="1">
      <t>サダム</t>
    </rPh>
    <rPh sb="1" eb="3">
      <t>ツウチ</t>
    </rPh>
    <rPh sb="4" eb="5">
      <t>ウ</t>
    </rPh>
    <rPh sb="7" eb="9">
      <t>ジギョウ</t>
    </rPh>
    <rPh sb="30" eb="33">
      <t>ホジョキン</t>
    </rPh>
    <rPh sb="33" eb="35">
      <t>ヨウコウ</t>
    </rPh>
    <rPh sb="39" eb="40">
      <t>ダイ</t>
    </rPh>
    <rPh sb="41" eb="42">
      <t>コウ</t>
    </rPh>
    <rPh sb="43" eb="45">
      <t>キテイ</t>
    </rPh>
    <rPh sb="48" eb="50">
      <t>カキ</t>
    </rPh>
    <rPh sb="54" eb="56">
      <t>セイキュウ</t>
    </rPh>
    <phoneticPr fontId="1"/>
  </si>
  <si>
    <t>私は、補助金の交付対象となる木造住宅等の所有者又は当該所有者の同意を得た者である。</t>
    <rPh sb="0" eb="1">
      <t>ワタシ</t>
    </rPh>
    <rPh sb="3" eb="6">
      <t>ホジョキン</t>
    </rPh>
    <rPh sb="7" eb="9">
      <t>コウフ</t>
    </rPh>
    <rPh sb="9" eb="11">
      <t>タイショウ</t>
    </rPh>
    <rPh sb="14" eb="19">
      <t>モクゾウジュウタクトウ</t>
    </rPh>
    <rPh sb="20" eb="23">
      <t>ショユウシャ</t>
    </rPh>
    <rPh sb="23" eb="24">
      <t>マタ</t>
    </rPh>
    <rPh sb="25" eb="27">
      <t>トウガイ</t>
    </rPh>
    <rPh sb="27" eb="30">
      <t>ショユウシャ</t>
    </rPh>
    <rPh sb="31" eb="33">
      <t>ドウイ</t>
    </rPh>
    <rPh sb="34" eb="35">
      <t>エ</t>
    </rPh>
    <rPh sb="36" eb="37">
      <t>モノ</t>
    </rPh>
    <phoneticPr fontId="1"/>
  </si>
  <si>
    <t>私及び私の世帯構成員は、暴力団員による不当な行為の防止等に関する法律（平成３年法律第７７号）第２条第６号に規定する暴力団員ではない。</t>
    <rPh sb="0" eb="1">
      <t>ワタシ</t>
    </rPh>
    <rPh sb="1" eb="2">
      <t>オヨ</t>
    </rPh>
    <rPh sb="3" eb="4">
      <t>ワタシ</t>
    </rPh>
    <rPh sb="5" eb="10">
      <t>セタイコウセイイン</t>
    </rPh>
    <rPh sb="12" eb="16">
      <t>ボウリョクダンイン</t>
    </rPh>
    <rPh sb="19" eb="21">
      <t>フトウ</t>
    </rPh>
    <rPh sb="22" eb="24">
      <t>コウイ</t>
    </rPh>
    <rPh sb="25" eb="27">
      <t>ボウシ</t>
    </rPh>
    <rPh sb="27" eb="28">
      <t>トウ</t>
    </rPh>
    <rPh sb="29" eb="30">
      <t>カン</t>
    </rPh>
    <rPh sb="32" eb="34">
      <t>ホウリツ</t>
    </rPh>
    <rPh sb="35" eb="37">
      <t>ヘイセイ</t>
    </rPh>
    <rPh sb="38" eb="39">
      <t>ネン</t>
    </rPh>
    <rPh sb="39" eb="41">
      <t>ホウリツ</t>
    </rPh>
    <rPh sb="41" eb="42">
      <t>ダイ</t>
    </rPh>
    <rPh sb="44" eb="45">
      <t>ゴウ</t>
    </rPh>
    <rPh sb="46" eb="47">
      <t>ダイ</t>
    </rPh>
    <rPh sb="48" eb="49">
      <t>ジョウ</t>
    </rPh>
    <rPh sb="49" eb="50">
      <t>ダイ</t>
    </rPh>
    <rPh sb="51" eb="52">
      <t>ゴウ</t>
    </rPh>
    <rPh sb="53" eb="55">
      <t>キテイ</t>
    </rPh>
    <rPh sb="57" eb="61">
      <t>ボウリョクダンイン</t>
    </rPh>
    <phoneticPr fontId="1"/>
  </si>
  <si>
    <t>号で交付決定（変更</t>
    <rPh sb="0" eb="1">
      <t>ゴウ</t>
    </rPh>
    <rPh sb="2" eb="4">
      <t>コウフ</t>
    </rPh>
    <rPh sb="4" eb="6">
      <t>ケッテイ</t>
    </rPh>
    <rPh sb="7" eb="9">
      <t>ヘンコウ</t>
    </rPh>
    <phoneticPr fontId="1"/>
  </si>
  <si>
    <t>承認）のあった田原市木造住宅等耐震促進事業補助金交付の地位を次のとおり承継するので、田原市木造住宅等耐震改修促進事業補助金交付要綱第１７条第３項の規定により届け出ます。
　なお、この届出書の記載事項に相違ありません。</t>
    <rPh sb="91" eb="93">
      <t>トドケデ</t>
    </rPh>
    <phoneticPr fontId="1"/>
  </si>
  <si>
    <t>　私は、田原市木造住宅等耐震改修促進事業補助金の交付を申請するにあたり、市長が田原市木造住宅等耐震改修促進事業補助金交付要綱第２１条の規定に基づき、住民基本台帳、納税状況に関する資料及びその他公簿等の調査を行うことについて同意します。</t>
    <rPh sb="1" eb="2">
      <t>ワタシ</t>
    </rPh>
    <rPh sb="4" eb="7">
      <t>タハラシ</t>
    </rPh>
    <rPh sb="7" eb="9">
      <t>モクゾウ</t>
    </rPh>
    <rPh sb="9" eb="11">
      <t>ジュウタク</t>
    </rPh>
    <rPh sb="11" eb="12">
      <t>トウ</t>
    </rPh>
    <rPh sb="12" eb="14">
      <t>タイシン</t>
    </rPh>
    <rPh sb="14" eb="16">
      <t>カイシュウ</t>
    </rPh>
    <rPh sb="16" eb="18">
      <t>ソクシン</t>
    </rPh>
    <rPh sb="18" eb="20">
      <t>ジギョウ</t>
    </rPh>
    <rPh sb="20" eb="23">
      <t>ホジョキン</t>
    </rPh>
    <rPh sb="24" eb="26">
      <t>コウフ</t>
    </rPh>
    <rPh sb="27" eb="29">
      <t>シンセイ</t>
    </rPh>
    <rPh sb="36" eb="38">
      <t>シチョウ</t>
    </rPh>
    <rPh sb="39" eb="42">
      <t>タハラシ</t>
    </rPh>
    <rPh sb="42" eb="44">
      <t>モクゾウ</t>
    </rPh>
    <rPh sb="74" eb="76">
      <t>ジュウミン</t>
    </rPh>
    <rPh sb="76" eb="78">
      <t>キホン</t>
    </rPh>
    <rPh sb="78" eb="80">
      <t>ダイチョウ</t>
    </rPh>
    <rPh sb="81" eb="83">
      <t>ノウゼイ</t>
    </rPh>
    <rPh sb="83" eb="85">
      <t>ジョウキョウ</t>
    </rPh>
    <rPh sb="86" eb="87">
      <t>カン</t>
    </rPh>
    <rPh sb="89" eb="91">
      <t>シリョウ</t>
    </rPh>
    <rPh sb="91" eb="92">
      <t>オヨ</t>
    </rPh>
    <rPh sb="95" eb="96">
      <t>タ</t>
    </rPh>
    <rPh sb="96" eb="98">
      <t>コウボ</t>
    </rPh>
    <rPh sb="98" eb="99">
      <t>トウ</t>
    </rPh>
    <rPh sb="100" eb="102">
      <t>チョウサ</t>
    </rPh>
    <rPh sb="103" eb="104">
      <t>オコナ</t>
    </rPh>
    <rPh sb="111" eb="113">
      <t>ドウイ</t>
    </rPh>
    <phoneticPr fontId="1"/>
  </si>
  <si>
    <t>補助金の交付対象となる木造住宅等は、耐震改修に係る他の制度に基づく補助等を受けたものではない。</t>
    <rPh sb="0" eb="3">
      <t>ホジョキン</t>
    </rPh>
    <rPh sb="4" eb="6">
      <t>コウフ</t>
    </rPh>
    <rPh sb="6" eb="8">
      <t>タイショウ</t>
    </rPh>
    <rPh sb="18" eb="22">
      <t>タイシンカイシュウ</t>
    </rPh>
    <rPh sb="23" eb="24">
      <t>カカワ</t>
    </rPh>
    <rPh sb="25" eb="26">
      <t>ホカ</t>
    </rPh>
    <rPh sb="27" eb="29">
      <t>セイド</t>
    </rPh>
    <rPh sb="30" eb="31">
      <t>モト</t>
    </rPh>
    <rPh sb="33" eb="36">
      <t>ホジョトウ</t>
    </rPh>
    <rPh sb="37" eb="38">
      <t>ウ</t>
    </rPh>
    <phoneticPr fontId="1"/>
  </si>
  <si>
    <t>補助金の交付対象となる木造住宅等は、公共事業による移転等により補償金を受けるものではない。</t>
    <rPh sb="0" eb="3">
      <t>ホジョキン</t>
    </rPh>
    <rPh sb="4" eb="6">
      <t>コウフ</t>
    </rPh>
    <rPh sb="6" eb="8">
      <t>タイショウ</t>
    </rPh>
    <rPh sb="11" eb="16">
      <t>モクゾウジュウタクトウ</t>
    </rPh>
    <rPh sb="18" eb="22">
      <t>コウキョウジギョウ</t>
    </rPh>
    <rPh sb="25" eb="27">
      <t>イテン</t>
    </rPh>
    <rPh sb="27" eb="28">
      <t>トウ</t>
    </rPh>
    <rPh sb="31" eb="34">
      <t>ホショウキン</t>
    </rPh>
    <rPh sb="35" eb="36">
      <t>ウ</t>
    </rPh>
    <phoneticPr fontId="1"/>
  </si>
  <si>
    <t>委　任　状</t>
  </si>
  <si>
    <t>【代理者】</t>
    <rPh sb="1" eb="3">
      <t>ダイリ</t>
    </rPh>
    <rPh sb="3" eb="4">
      <t>シャ</t>
    </rPh>
    <phoneticPr fontId="1"/>
  </si>
  <si>
    <t>【社　　名】</t>
    <rPh sb="1" eb="2">
      <t>シャ</t>
    </rPh>
    <rPh sb="4" eb="5">
      <t>メイ</t>
    </rPh>
    <phoneticPr fontId="1"/>
  </si>
  <si>
    <t>【郵便番号】</t>
    <rPh sb="1" eb="5">
      <t>ユウビンバンゴウ</t>
    </rPh>
    <phoneticPr fontId="1"/>
  </si>
  <si>
    <t>〒</t>
    <phoneticPr fontId="1"/>
  </si>
  <si>
    <t>【住　　所】</t>
    <rPh sb="1" eb="2">
      <t>ジュウ</t>
    </rPh>
    <rPh sb="4" eb="5">
      <t>ショ</t>
    </rPh>
    <rPh sb="5" eb="6">
      <t>シャメイ</t>
    </rPh>
    <phoneticPr fontId="1"/>
  </si>
  <si>
    <t>【氏　　名】</t>
    <rPh sb="1" eb="2">
      <t>シ</t>
    </rPh>
    <rPh sb="4" eb="5">
      <t>メイ</t>
    </rPh>
    <phoneticPr fontId="1"/>
  </si>
  <si>
    <t>【電話番号】</t>
    <rPh sb="1" eb="3">
      <t>デンワ</t>
    </rPh>
    <rPh sb="3" eb="5">
      <t>バンゴウ</t>
    </rPh>
    <phoneticPr fontId="1"/>
  </si>
  <si>
    <t>上記の者を代理人と定め、下記の補助金交付申請手続きの一切の権限を委任します。</t>
    <rPh sb="0" eb="2">
      <t>ジョウキ</t>
    </rPh>
    <rPh sb="3" eb="4">
      <t>モノ</t>
    </rPh>
    <rPh sb="5" eb="8">
      <t>ダイリニン</t>
    </rPh>
    <rPh sb="9" eb="10">
      <t>サダ</t>
    </rPh>
    <rPh sb="12" eb="14">
      <t>カキ</t>
    </rPh>
    <rPh sb="15" eb="18">
      <t>ホジョキン</t>
    </rPh>
    <rPh sb="18" eb="20">
      <t>コウフ</t>
    </rPh>
    <rPh sb="20" eb="22">
      <t>シンセイ</t>
    </rPh>
    <rPh sb="22" eb="24">
      <t>テツヅ</t>
    </rPh>
    <rPh sb="26" eb="28">
      <t>イッサイ</t>
    </rPh>
    <rPh sb="29" eb="31">
      <t>ケンゲン</t>
    </rPh>
    <rPh sb="32" eb="34">
      <t>イニン</t>
    </rPh>
    <phoneticPr fontId="1"/>
  </si>
  <si>
    <t>【委任事項】</t>
    <rPh sb="1" eb="3">
      <t>イニン</t>
    </rPh>
    <rPh sb="3" eb="5">
      <t>ジコウ</t>
    </rPh>
    <phoneticPr fontId="1"/>
  </si>
  <si>
    <t>木造住宅等耐震改修促進事業補助金交付申請</t>
    <phoneticPr fontId="1"/>
  </si>
  <si>
    <t>■</t>
  </si>
  <si>
    <t>月</t>
    <rPh sb="0" eb="1">
      <t>ツキ</t>
    </rPh>
    <phoneticPr fontId="1"/>
  </si>
  <si>
    <t>【委任者】</t>
    <rPh sb="1" eb="3">
      <t>イニン</t>
    </rPh>
    <rPh sb="3" eb="4">
      <t>シャ</t>
    </rPh>
    <phoneticPr fontId="1"/>
  </si>
  <si>
    <t>【住　　所】</t>
    <rPh sb="1" eb="2">
      <t>ジュウ</t>
    </rPh>
    <rPh sb="4" eb="5">
      <t>ショ</t>
    </rPh>
    <phoneticPr fontId="1"/>
  </si>
  <si>
    <t>【電話番号】</t>
    <rPh sb="1" eb="5">
      <t>デンワバンゴウ</t>
    </rPh>
    <phoneticPr fontId="1"/>
  </si>
  <si>
    <t>（ 参考様式 ）</t>
    <rPh sb="2" eb="4">
      <t>サンコウ</t>
    </rPh>
    <rPh sb="4" eb="6">
      <t>ヨウシキ</t>
    </rPh>
    <phoneticPr fontId="1"/>
  </si>
  <si>
    <t>田原市木造住宅等耐震改修促進事業補助金</t>
    <rPh sb="0" eb="3">
      <t>タハラシ</t>
    </rPh>
    <rPh sb="3" eb="5">
      <t>モクゾウ</t>
    </rPh>
    <rPh sb="5" eb="7">
      <t>ジュウタク</t>
    </rPh>
    <rPh sb="7" eb="8">
      <t>トウ</t>
    </rPh>
    <rPh sb="8" eb="10">
      <t>タイシン</t>
    </rPh>
    <rPh sb="10" eb="12">
      <t>カイシュウ</t>
    </rPh>
    <rPh sb="12" eb="14">
      <t>ソクシン</t>
    </rPh>
    <rPh sb="14" eb="16">
      <t>ジギョウ</t>
    </rPh>
    <rPh sb="16" eb="19">
      <t>ホジョキン</t>
    </rPh>
    <phoneticPr fontId="1"/>
  </si>
  <si>
    <t>事　業　同　意　書</t>
    <rPh sb="0" eb="1">
      <t>ジ</t>
    </rPh>
    <rPh sb="2" eb="3">
      <t>ゴウ</t>
    </rPh>
    <rPh sb="4" eb="5">
      <t>ドウ</t>
    </rPh>
    <rPh sb="6" eb="7">
      <t>イ</t>
    </rPh>
    <rPh sb="8" eb="9">
      <t>ショ</t>
    </rPh>
    <phoneticPr fontId="1"/>
  </si>
  <si>
    <t>所　在　地</t>
    <rPh sb="0" eb="1">
      <t>ショ</t>
    </rPh>
    <rPh sb="2" eb="3">
      <t>ザイ</t>
    </rPh>
    <rPh sb="4" eb="5">
      <t>チ</t>
    </rPh>
    <phoneticPr fontId="1"/>
  </si>
  <si>
    <t>建 築 時 期</t>
    <rPh sb="0" eb="1">
      <t>ケン</t>
    </rPh>
    <rPh sb="2" eb="3">
      <t>チク</t>
    </rPh>
    <rPh sb="4" eb="5">
      <t>トキ</t>
    </rPh>
    <rPh sb="6" eb="7">
      <t>キ</t>
    </rPh>
    <phoneticPr fontId="1"/>
  </si>
  <si>
    <t>床面積の合計</t>
    <rPh sb="0" eb="3">
      <t>ユカメンセキ</t>
    </rPh>
    <rPh sb="4" eb="6">
      <t>ゴウケイ</t>
    </rPh>
    <phoneticPr fontId="1"/>
  </si>
  <si>
    <t>㎡</t>
    <phoneticPr fontId="1"/>
  </si>
  <si>
    <t>（改修前）</t>
    <rPh sb="1" eb="3">
      <t>カイシュウ</t>
    </rPh>
    <rPh sb="3" eb="4">
      <t>マエ</t>
    </rPh>
    <phoneticPr fontId="1"/>
  </si>
  <si>
    <t>建物所有者</t>
    <rPh sb="0" eb="2">
      <t>タテモノ</t>
    </rPh>
    <rPh sb="2" eb="5">
      <t>ショユウシャ</t>
    </rPh>
    <phoneticPr fontId="1"/>
  </si>
  <si>
    <t>　申請者は田原市木造住宅等耐震改修促進事業補助金交付要綱第５条に規定する補助対象事業に係る木造住宅等の所有者の同意を得た者である。</t>
    <phoneticPr fontId="1"/>
  </si>
  <si>
    <t>別紙</t>
    <rPh sb="0" eb="2">
      <t>ベッシ</t>
    </rPh>
    <phoneticPr fontId="1"/>
  </si>
  <si>
    <t>同 意 書</t>
    <rPh sb="0" eb="1">
      <t>ドウ</t>
    </rPh>
    <rPh sb="2" eb="3">
      <t>イ</t>
    </rPh>
    <rPh sb="4" eb="5">
      <t>ショ</t>
    </rPh>
    <phoneticPr fontId="1"/>
  </si>
  <si>
    <t>監 理 者</t>
    <rPh sb="0" eb="1">
      <t>カン</t>
    </rPh>
    <rPh sb="2" eb="3">
      <t>リ</t>
    </rPh>
    <rPh sb="4" eb="5">
      <t>モノ</t>
    </rPh>
    <phoneticPr fontId="1"/>
  </si>
  <si>
    <t>施 工 者</t>
    <rPh sb="0" eb="1">
      <t>シ</t>
    </rPh>
    <rPh sb="2" eb="3">
      <t>コウ</t>
    </rPh>
    <rPh sb="4" eb="5">
      <t>モノ</t>
    </rPh>
    <phoneticPr fontId="1"/>
  </si>
  <si>
    <t>　木造住宅耐震改修工事の促進のため、下記項目の情報について、田原市及び愛知県の実施する耐震改修促進事業において活用、公表することについて同意します。
　なお、公表にあたり下記において□内に「レ」点を記入した項目については公表から除外して下さい。</t>
    <rPh sb="1" eb="3">
      <t>モクゾウ</t>
    </rPh>
    <rPh sb="3" eb="5">
      <t>ジュウタク</t>
    </rPh>
    <rPh sb="5" eb="7">
      <t>タイシン</t>
    </rPh>
    <rPh sb="7" eb="9">
      <t>カイシュウ</t>
    </rPh>
    <rPh sb="9" eb="11">
      <t>コウジ</t>
    </rPh>
    <rPh sb="12" eb="14">
      <t>ソクシン</t>
    </rPh>
    <rPh sb="18" eb="20">
      <t>カキ</t>
    </rPh>
    <rPh sb="20" eb="22">
      <t>コウモク</t>
    </rPh>
    <rPh sb="23" eb="25">
      <t>ジョウホウ</t>
    </rPh>
    <rPh sb="30" eb="32">
      <t>タハラ</t>
    </rPh>
    <rPh sb="32" eb="33">
      <t>シ</t>
    </rPh>
    <rPh sb="33" eb="34">
      <t>オヨ</t>
    </rPh>
    <rPh sb="35" eb="37">
      <t>アイチ</t>
    </rPh>
    <rPh sb="37" eb="38">
      <t>ケン</t>
    </rPh>
    <rPh sb="39" eb="41">
      <t>ジッシ</t>
    </rPh>
    <rPh sb="43" eb="45">
      <t>タイシン</t>
    </rPh>
    <rPh sb="45" eb="47">
      <t>カイシュウ</t>
    </rPh>
    <rPh sb="47" eb="49">
      <t>ソクシン</t>
    </rPh>
    <rPh sb="49" eb="51">
      <t>ジギョウ</t>
    </rPh>
    <rPh sb="55" eb="57">
      <t>カツヨウ</t>
    </rPh>
    <rPh sb="58" eb="60">
      <t>コウヒョウ</t>
    </rPh>
    <rPh sb="68" eb="70">
      <t>ドウイ</t>
    </rPh>
    <rPh sb="79" eb="81">
      <t>コウヒョウ</t>
    </rPh>
    <rPh sb="85" eb="87">
      <t>カキ</t>
    </rPh>
    <rPh sb="97" eb="98">
      <t>テン</t>
    </rPh>
    <rPh sb="99" eb="101">
      <t>キニュウ</t>
    </rPh>
    <rPh sb="103" eb="105">
      <t>コウモク</t>
    </rPh>
    <rPh sb="110" eb="112">
      <t>コウヒョウ</t>
    </rPh>
    <rPh sb="114" eb="116">
      <t>ジョガイ</t>
    </rPh>
    <rPh sb="118" eb="119">
      <t>クダ</t>
    </rPh>
    <phoneticPr fontId="1"/>
  </si>
  <si>
    <t>記</t>
    <rPh sb="0" eb="1">
      <t>キ</t>
    </rPh>
    <phoneticPr fontId="1"/>
  </si>
  <si>
    <t>１.情報内容</t>
    <rPh sb="2" eb="4">
      <t>ジョウホウ</t>
    </rPh>
    <rPh sb="4" eb="6">
      <t>ナイヨウ</t>
    </rPh>
    <phoneticPr fontId="1"/>
  </si>
  <si>
    <t>①</t>
    <phoneticPr fontId="1"/>
  </si>
  <si>
    <t>施工者</t>
    <rPh sb="0" eb="3">
      <t>セコウシャ</t>
    </rPh>
    <phoneticPr fontId="1"/>
  </si>
  <si>
    <t>②</t>
    <phoneticPr fontId="1"/>
  </si>
  <si>
    <t>監理者</t>
    <rPh sb="0" eb="3">
      <t>カンリシャ</t>
    </rPh>
    <phoneticPr fontId="1"/>
  </si>
  <si>
    <t>③</t>
    <phoneticPr fontId="1"/>
  </si>
  <si>
    <t>住宅の建築年</t>
    <rPh sb="0" eb="2">
      <t>ジュウタク</t>
    </rPh>
    <rPh sb="3" eb="6">
      <t>ケンチクネン</t>
    </rPh>
    <phoneticPr fontId="1"/>
  </si>
  <si>
    <t>④</t>
    <phoneticPr fontId="1"/>
  </si>
  <si>
    <t>住宅の規模</t>
    <rPh sb="0" eb="2">
      <t>ジュウタク</t>
    </rPh>
    <rPh sb="3" eb="5">
      <t>キボ</t>
    </rPh>
    <phoneticPr fontId="1"/>
  </si>
  <si>
    <t>⑤</t>
    <phoneticPr fontId="1"/>
  </si>
  <si>
    <t>無料耐震診断結果</t>
    <rPh sb="0" eb="6">
      <t>ムリョウタイシンシンダン</t>
    </rPh>
    <rPh sb="6" eb="8">
      <t>ケッカ</t>
    </rPh>
    <phoneticPr fontId="1"/>
  </si>
  <si>
    <t>⑥</t>
    <phoneticPr fontId="1"/>
  </si>
  <si>
    <t>改修工事後の診断結果</t>
    <rPh sb="0" eb="5">
      <t>カイシュウコウジゴ</t>
    </rPh>
    <rPh sb="6" eb="10">
      <t>シンダンケッカ</t>
    </rPh>
    <phoneticPr fontId="1"/>
  </si>
  <si>
    <t>⑦</t>
    <phoneticPr fontId="1"/>
  </si>
  <si>
    <t>耐震改修工事に要した費用</t>
    <rPh sb="0" eb="2">
      <t>タイシン</t>
    </rPh>
    <rPh sb="2" eb="4">
      <t>カイシュウ</t>
    </rPh>
    <rPh sb="4" eb="6">
      <t>コウジ</t>
    </rPh>
    <rPh sb="7" eb="8">
      <t>ヨウ</t>
    </rPh>
    <rPh sb="10" eb="12">
      <t>ヒヨウ</t>
    </rPh>
    <phoneticPr fontId="1"/>
  </si>
  <si>
    <t>⑧</t>
    <phoneticPr fontId="1"/>
  </si>
  <si>
    <t>耐震改修工事以外に要した費用</t>
    <rPh sb="0" eb="4">
      <t>タイシンカイシュウ</t>
    </rPh>
    <rPh sb="4" eb="6">
      <t>コウジ</t>
    </rPh>
    <rPh sb="6" eb="8">
      <t>イガイ</t>
    </rPh>
    <rPh sb="9" eb="10">
      <t>ヨウ</t>
    </rPh>
    <rPh sb="12" eb="14">
      <t>ヒヨウ</t>
    </rPh>
    <phoneticPr fontId="1"/>
  </si>
  <si>
    <t>⑨</t>
    <phoneticPr fontId="1"/>
  </si>
  <si>
    <t>工事期間</t>
    <rPh sb="0" eb="4">
      <t>コウジキカン</t>
    </rPh>
    <phoneticPr fontId="1"/>
  </si>
  <si>
    <t>⑩</t>
    <phoneticPr fontId="1"/>
  </si>
  <si>
    <t>改修工事の内容（改修方法）</t>
    <rPh sb="0" eb="4">
      <t>カイシュウコウジ</t>
    </rPh>
    <rPh sb="5" eb="7">
      <t>ナイヨウ</t>
    </rPh>
    <rPh sb="8" eb="12">
      <t>カイシュウホウホウ</t>
    </rPh>
    <phoneticPr fontId="1"/>
  </si>
  <si>
    <t>⑪</t>
    <phoneticPr fontId="1"/>
  </si>
  <si>
    <t>改修工事の内容（図面）</t>
    <rPh sb="0" eb="2">
      <t>カイシュウ</t>
    </rPh>
    <rPh sb="2" eb="4">
      <t>コウジ</t>
    </rPh>
    <rPh sb="5" eb="7">
      <t>ナイヨウ</t>
    </rPh>
    <rPh sb="8" eb="10">
      <t>ズメン</t>
    </rPh>
    <phoneticPr fontId="1"/>
  </si>
  <si>
    <t>□</t>
    <phoneticPr fontId="1"/>
  </si>
  <si>
    <t>⑫</t>
    <phoneticPr fontId="1"/>
  </si>
  <si>
    <t>工事写真</t>
    <rPh sb="0" eb="4">
      <t>コウジシャシン</t>
    </rPh>
    <phoneticPr fontId="1"/>
  </si>
  <si>
    <t>⑬</t>
    <phoneticPr fontId="1"/>
  </si>
  <si>
    <t>工事計画</t>
    <rPh sb="0" eb="2">
      <t>コウジ</t>
    </rPh>
    <rPh sb="2" eb="4">
      <t>ケイカク</t>
    </rPh>
    <phoneticPr fontId="1"/>
  </si>
  <si>
    <t>以上</t>
    <rPh sb="0" eb="2">
      <t>イジョウ</t>
    </rPh>
    <phoneticPr fontId="1"/>
  </si>
  <si>
    <t>交 付 申 請 額 内 訳 書</t>
    <rPh sb="10" eb="11">
      <t>ナイ</t>
    </rPh>
    <rPh sb="12" eb="13">
      <t>ワケ</t>
    </rPh>
    <rPh sb="14" eb="15">
      <t>ショ</t>
    </rPh>
    <phoneticPr fontId="1"/>
  </si>
  <si>
    <t>交 付 申 請 額
（千円未満切捨て）</t>
    <phoneticPr fontId="1"/>
  </si>
  <si>
    <t>市内建設業者が工事を行うもの</t>
    <rPh sb="0" eb="2">
      <t>シナイ</t>
    </rPh>
    <rPh sb="2" eb="4">
      <t>ケンセツ</t>
    </rPh>
    <rPh sb="5" eb="6">
      <t>シャ</t>
    </rPh>
    <rPh sb="7" eb="9">
      <t>コウジ</t>
    </rPh>
    <rPh sb="10" eb="11">
      <t>オコナ</t>
    </rPh>
    <phoneticPr fontId="1"/>
  </si>
  <si>
    <t>氏　名</t>
    <rPh sb="0" eb="1">
      <t>シ</t>
    </rPh>
    <rPh sb="2" eb="3">
      <t>ナ</t>
    </rPh>
    <phoneticPr fontId="1"/>
  </si>
  <si>
    <t>営業所名</t>
    <rPh sb="0" eb="3">
      <t>エイギョウショ</t>
    </rPh>
    <rPh sb="3" eb="4">
      <t>メイ</t>
    </rPh>
    <phoneticPr fontId="1"/>
  </si>
  <si>
    <t>建設業許可</t>
    <rPh sb="0" eb="3">
      <t>ケンセツギョウ</t>
    </rPh>
    <rPh sb="3" eb="5">
      <t>キョカ</t>
    </rPh>
    <phoneticPr fontId="1"/>
  </si>
  <si>
    <t>第</t>
    <phoneticPr fontId="1"/>
  </si>
  <si>
    <t>号</t>
    <phoneticPr fontId="1"/>
  </si>
  <si>
    <t>電話番号</t>
    <rPh sb="0" eb="2">
      <t>デンワ</t>
    </rPh>
    <rPh sb="2" eb="4">
      <t>バンゴウ</t>
    </rPh>
    <phoneticPr fontId="1"/>
  </si>
  <si>
    <t>高齢者のみ世帯</t>
    <rPh sb="0" eb="3">
      <t>コウレイシャ</t>
    </rPh>
    <rPh sb="5" eb="7">
      <t>セタイ</t>
    </rPh>
    <phoneticPr fontId="1"/>
  </si>
  <si>
    <t>添付図書</t>
    <phoneticPr fontId="1"/>
  </si>
  <si>
    <t>その他（　　　　　　　　　　　　　　）</t>
    <rPh sb="2" eb="3">
      <t>タ</t>
    </rPh>
    <phoneticPr fontId="1"/>
  </si>
  <si>
    <r>
      <t xml:space="preserve">建設業者
</t>
    </r>
    <r>
      <rPr>
        <sz val="12"/>
        <rFont val="游ゴシック"/>
        <family val="3"/>
        <charset val="128"/>
        <scheme val="minor"/>
      </rPr>
      <t>※田原市内の事業者（本店、支店又は主たる事業所を有すもの）</t>
    </r>
    <rPh sb="0" eb="2">
      <t>ケンセツ</t>
    </rPh>
    <rPh sb="3" eb="4">
      <t>シャ</t>
    </rPh>
    <rPh sb="20" eb="21">
      <t>マタ</t>
    </rPh>
    <rPh sb="29" eb="30">
      <t>ユウ</t>
    </rPh>
    <phoneticPr fontId="1"/>
  </si>
  <si>
    <t>☑</t>
    <phoneticPr fontId="1"/>
  </si>
  <si>
    <t>世帯全員の住民票(高齢者のみ世帯の場合)</t>
    <rPh sb="0" eb="2">
      <t>セタイ</t>
    </rPh>
    <rPh sb="2" eb="4">
      <t>ゼンイン</t>
    </rPh>
    <rPh sb="5" eb="8">
      <t>ジュウミンヒョウ</t>
    </rPh>
    <rPh sb="9" eb="12">
      <t>コウレイシャ</t>
    </rPh>
    <rPh sb="14" eb="16">
      <t>セタイ</t>
    </rPh>
    <rPh sb="17" eb="19">
      <t>バアイ</t>
    </rPh>
    <phoneticPr fontId="1"/>
  </si>
  <si>
    <t>誓約書（様式第２０号）</t>
    <rPh sb="0" eb="2">
      <t>セイヤク</t>
    </rPh>
    <phoneticPr fontId="1"/>
  </si>
  <si>
    <t>現場写真（カラー・2面以上）</t>
    <rPh sb="10" eb="11">
      <t>メン</t>
    </rPh>
    <rPh sb="11" eb="13">
      <t>イジョウ</t>
    </rPh>
    <phoneticPr fontId="1"/>
  </si>
  <si>
    <t>設計費見積書（写し）、概算工事費計算書</t>
    <rPh sb="0" eb="2">
      <t>セッケイ</t>
    </rPh>
    <rPh sb="2" eb="3">
      <t>ヒ</t>
    </rPh>
    <rPh sb="3" eb="6">
      <t>ミツモリショ</t>
    </rPh>
    <rPh sb="7" eb="8">
      <t>ウツ</t>
    </rPh>
    <rPh sb="11" eb="13">
      <t>ガイサン</t>
    </rPh>
    <rPh sb="13" eb="16">
      <t>コウジヒ</t>
    </rPh>
    <rPh sb="16" eb="19">
      <t>ケイサンショ</t>
    </rPh>
    <phoneticPr fontId="1"/>
  </si>
  <si>
    <t>補助限度額</t>
    <rPh sb="0" eb="2">
      <t>ホジョ</t>
    </rPh>
    <rPh sb="2" eb="4">
      <t>ゲンド</t>
    </rPh>
    <rPh sb="4" eb="5">
      <t>ガク</t>
    </rPh>
    <phoneticPr fontId="1"/>
  </si>
  <si>
    <t>A-473</t>
    <phoneticPr fontId="8"/>
  </si>
  <si>
    <t>A-831</t>
    <phoneticPr fontId="1"/>
  </si>
  <si>
    <t>0.96</t>
    <phoneticPr fontId="1"/>
  </si>
  <si>
    <t>1.12</t>
    <phoneticPr fontId="1"/>
  </si>
  <si>
    <t>1.56</t>
    <phoneticPr fontId="1"/>
  </si>
  <si>
    <t>A-835</t>
    <phoneticPr fontId="1"/>
  </si>
  <si>
    <t>1.44</t>
    <phoneticPr fontId="1"/>
  </si>
  <si>
    <t>1.68</t>
    <phoneticPr fontId="1"/>
  </si>
  <si>
    <t>2.1</t>
    <phoneticPr fontId="1"/>
  </si>
  <si>
    <t>1.4</t>
    <phoneticPr fontId="1"/>
  </si>
  <si>
    <t>-</t>
    <phoneticPr fontId="1"/>
  </si>
  <si>
    <t>A-911</t>
    <phoneticPr fontId="1"/>
  </si>
  <si>
    <t>たすき</t>
    <phoneticPr fontId="1"/>
  </si>
  <si>
    <t>BP2同等</t>
    <rPh sb="3" eb="5">
      <t>ドウトウ</t>
    </rPh>
    <phoneticPr fontId="1"/>
  </si>
  <si>
    <t>上下あき(１か所欠け)</t>
    <rPh sb="0" eb="2">
      <t>ジョウゲ</t>
    </rPh>
    <phoneticPr fontId="1"/>
  </si>
  <si>
    <t>上下あき(面材補強)</t>
    <rPh sb="0" eb="2">
      <t>ジョウゲ</t>
    </rPh>
    <phoneticPr fontId="1"/>
  </si>
  <si>
    <t>　無料診断耐震診断判定値</t>
    <rPh sb="9" eb="11">
      <t>ハンテイ</t>
    </rPh>
    <rPh sb="11" eb="12">
      <t>チ</t>
    </rPh>
    <phoneticPr fontId="1"/>
  </si>
  <si>
    <t>　改修工事後の評点(目標値)</t>
    <phoneticPr fontId="1"/>
  </si>
  <si>
    <t>　　　　※判定値を１.０以上とし、かつ当該工事に着手する前の判定値に０.３を加算した値以上</t>
    <rPh sb="5" eb="7">
      <t>ハンテイ</t>
    </rPh>
    <rPh sb="7" eb="8">
      <t>チ</t>
    </rPh>
    <rPh sb="12" eb="14">
      <t>イジョウ</t>
    </rPh>
    <rPh sb="19" eb="21">
      <t>トウガイ</t>
    </rPh>
    <rPh sb="21" eb="23">
      <t>コウジ</t>
    </rPh>
    <rPh sb="24" eb="26">
      <t>チャクシュ</t>
    </rPh>
    <rPh sb="28" eb="29">
      <t>マエ</t>
    </rPh>
    <rPh sb="30" eb="32">
      <t>ハンテイ</t>
    </rPh>
    <rPh sb="32" eb="33">
      <t>チ</t>
    </rPh>
    <rPh sb="38" eb="40">
      <t>カサン</t>
    </rPh>
    <rPh sb="42" eb="43">
      <t>チ</t>
    </rPh>
    <rPh sb="43" eb="44">
      <t>イ</t>
    </rPh>
    <rPh sb="44" eb="45">
      <t>ジョウ</t>
    </rPh>
    <phoneticPr fontId="1"/>
  </si>
  <si>
    <t>備考</t>
    <rPh sb="0" eb="2">
      <t>ビコウ</t>
    </rPh>
    <phoneticPr fontId="1"/>
  </si>
  <si>
    <t>　本人及びその世帯構成員の中に市税を滞納している者がいる場合は、補助金を交付</t>
    <rPh sb="1" eb="3">
      <t>ホンニン</t>
    </rPh>
    <rPh sb="3" eb="4">
      <t>オヨ</t>
    </rPh>
    <rPh sb="7" eb="9">
      <t>セタイ</t>
    </rPh>
    <rPh sb="9" eb="12">
      <t>コウセイイン</t>
    </rPh>
    <rPh sb="13" eb="14">
      <t>ナカ</t>
    </rPh>
    <rPh sb="15" eb="16">
      <t>シ</t>
    </rPh>
    <rPh sb="16" eb="17">
      <t>ゼイ</t>
    </rPh>
    <rPh sb="18" eb="20">
      <t>タイノウ</t>
    </rPh>
    <rPh sb="24" eb="25">
      <t>モノ</t>
    </rPh>
    <rPh sb="28" eb="30">
      <t>バアイ</t>
    </rPh>
    <rPh sb="32" eb="35">
      <t>ホジョキン</t>
    </rPh>
    <rPh sb="36" eb="38">
      <t>コウフ</t>
    </rPh>
    <phoneticPr fontId="1"/>
  </si>
  <si>
    <t>を受けることができません。</t>
    <rPh sb="1" eb="2">
      <t>ウ</t>
    </rPh>
    <phoneticPr fontId="1"/>
  </si>
  <si>
    <t>別紙（１－７） 交付申請額内訳書</t>
    <phoneticPr fontId="1"/>
  </si>
  <si>
    <t>別紙（１－７）</t>
    <rPh sb="0" eb="2">
      <t>ベッシ</t>
    </rPh>
    <phoneticPr fontId="1"/>
  </si>
  <si>
    <t>交付申請額内訳書（別紙１－７）</t>
    <rPh sb="0" eb="2">
      <t>コウフ</t>
    </rPh>
    <rPh sb="2" eb="4">
      <t>シンセイ</t>
    </rPh>
    <rPh sb="4" eb="5">
      <t>ガク</t>
    </rPh>
    <rPh sb="5" eb="8">
      <t>ウチワケショ</t>
    </rPh>
    <rPh sb="9" eb="11">
      <t>ベッシ</t>
    </rPh>
    <phoneticPr fontId="1"/>
  </si>
  <si>
    <t>告示 又は N値</t>
    <rPh sb="0" eb="2">
      <t>コクジ</t>
    </rPh>
    <rPh sb="3" eb="4">
      <t>マタ</t>
    </rPh>
    <rPh sb="7" eb="8">
      <t>アタイ</t>
    </rPh>
    <phoneticPr fontId="1"/>
  </si>
  <si>
    <t>無料診断時</t>
    <rPh sb="0" eb="2">
      <t>ムリョウ</t>
    </rPh>
    <rPh sb="2" eb="4">
      <t>シンダン</t>
    </rPh>
    <rPh sb="4" eb="5">
      <t>ジ</t>
    </rPh>
    <phoneticPr fontId="1"/>
  </si>
  <si>
    <t>９）</t>
    <phoneticPr fontId="1"/>
  </si>
  <si>
    <t>公図の写し、その他これに準ずるものとして市長が認める図面</t>
    <rPh sb="0" eb="2">
      <t>コウズ</t>
    </rPh>
    <rPh sb="3" eb="4">
      <t>ウツ</t>
    </rPh>
    <rPh sb="8" eb="9">
      <t>タ</t>
    </rPh>
    <rPh sb="12" eb="13">
      <t>ジュン</t>
    </rPh>
    <rPh sb="20" eb="22">
      <t>シチョウ</t>
    </rPh>
    <rPh sb="23" eb="24">
      <t>ミト</t>
    </rPh>
    <rPh sb="26" eb="28">
      <t>ズメン</t>
    </rPh>
    <phoneticPr fontId="1"/>
  </si>
  <si>
    <t>(2)建築基準法に基づく確認済証及び検査済証の写し</t>
    <rPh sb="23" eb="24">
      <t>ウツ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</si>
</sst>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6" formatCode="&quot;¥&quot;#,##0;[Red]&quot;¥&quot;\-#,##0"/>
    <numFmt numFmtId="176" formatCode="0.0"/>
    <numFmt numFmtId="177" formatCode="&quot;¥&quot;#,##0_);[Red]\(&quot;¥&quot;#,##0\)"/>
  </numFmts>
  <fonts count="22">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9"/>
      <color rgb="FF000000"/>
      <name val="Meiryo UI"/>
      <family val="3"/>
      <charset val="128"/>
    </font>
    <font>
      <sz val="11"/>
      <name val="ＭＳ Ｐゴシック"/>
      <family val="3"/>
      <charset val="128"/>
    </font>
    <font>
      <sz val="14"/>
      <name val="游ゴシック"/>
      <family val="3"/>
      <charset val="128"/>
      <scheme val="minor"/>
    </font>
    <font>
      <sz val="11"/>
      <name val="游ゴシック"/>
      <family val="3"/>
      <charset val="128"/>
      <scheme val="minor"/>
    </font>
    <font>
      <b/>
      <sz val="12"/>
      <name val="游ゴシック"/>
      <family val="3"/>
      <charset val="128"/>
      <scheme val="minor"/>
    </font>
    <font>
      <sz val="6"/>
      <name val="ＭＳ Ｐゴシック"/>
      <family val="3"/>
      <charset val="128"/>
    </font>
    <font>
      <sz val="8"/>
      <name val="游ゴシック"/>
      <family val="3"/>
      <charset val="128"/>
      <scheme val="minor"/>
    </font>
    <font>
      <b/>
      <sz val="8"/>
      <name val="游ゴシック"/>
      <family val="3"/>
      <charset val="128"/>
      <scheme val="minor"/>
    </font>
    <font>
      <sz val="16"/>
      <name val="游ゴシック"/>
      <family val="3"/>
      <charset val="128"/>
      <scheme val="minor"/>
    </font>
    <font>
      <sz val="18"/>
      <name val="游ゴシック"/>
      <family val="3"/>
      <charset val="128"/>
      <scheme val="minor"/>
    </font>
    <font>
      <sz val="20"/>
      <name val="游ゴシック"/>
      <family val="3"/>
      <charset val="128"/>
      <scheme val="minor"/>
    </font>
    <font>
      <sz val="12"/>
      <name val="游ゴシック"/>
      <family val="3"/>
      <charset val="128"/>
      <scheme val="minor"/>
    </font>
    <font>
      <b/>
      <sz val="18"/>
      <name val="游ゴシック"/>
      <family val="3"/>
      <charset val="128"/>
      <scheme val="minor"/>
    </font>
    <font>
      <sz val="22"/>
      <name val="游ゴシック"/>
      <family val="3"/>
      <charset val="128"/>
      <scheme val="minor"/>
    </font>
    <font>
      <sz val="9"/>
      <name val="游ゴシック"/>
      <family val="3"/>
      <charset val="128"/>
      <scheme val="minor"/>
    </font>
    <font>
      <b/>
      <sz val="14"/>
      <name val="游ゴシック"/>
      <family val="3"/>
      <charset val="128"/>
      <scheme val="minor"/>
    </font>
    <font>
      <sz val="10"/>
      <name val="游ゴシック"/>
      <family val="3"/>
      <charset val="128"/>
      <scheme val="minor"/>
    </font>
    <font>
      <b/>
      <sz val="20"/>
      <name val="游ゴシック"/>
      <family val="3"/>
      <charset val="128"/>
      <scheme val="minor"/>
    </font>
    <font>
      <b/>
      <sz val="12"/>
      <color indexed="81"/>
      <name val="MS P ゴシック"/>
      <family val="3"/>
      <charset val="128"/>
    </font>
  </fonts>
  <fills count="5">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rgb="FF92D050"/>
        <bgColor indexed="64"/>
      </patternFill>
    </fill>
  </fills>
  <borders count="1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hair">
        <color indexed="64"/>
      </right>
      <top style="medium">
        <color indexed="64"/>
      </top>
      <bottom/>
      <diagonal/>
    </border>
    <border>
      <left style="hair">
        <color indexed="64"/>
      </left>
      <right/>
      <top style="medium">
        <color indexed="64"/>
      </top>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thin">
        <color indexed="64"/>
      </left>
      <right style="medium">
        <color indexed="64"/>
      </right>
      <top style="thin">
        <color indexed="64"/>
      </top>
      <bottom/>
      <diagonal/>
    </border>
    <border diagonalDown="1">
      <left style="medium">
        <color indexed="64"/>
      </left>
      <right/>
      <top/>
      <bottom/>
      <diagonal style="thin">
        <color indexed="64"/>
      </diagonal>
    </border>
    <border diagonalDown="1">
      <left/>
      <right/>
      <top/>
      <bottom/>
      <diagonal style="thin">
        <color indexed="64"/>
      </diagonal>
    </border>
    <border>
      <left/>
      <right style="hair">
        <color indexed="64"/>
      </right>
      <top style="medium">
        <color indexed="64"/>
      </top>
      <bottom style="thin">
        <color indexed="64"/>
      </bottom>
      <diagonal/>
    </border>
    <border>
      <left/>
      <right style="hair">
        <color indexed="64"/>
      </right>
      <top/>
      <bottom style="medium">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top/>
      <bottom style="medium">
        <color indexed="64"/>
      </bottom>
      <diagonal/>
    </border>
    <border>
      <left style="hair">
        <color indexed="64"/>
      </left>
      <right/>
      <top style="hair">
        <color indexed="64"/>
      </top>
      <bottom/>
      <diagonal/>
    </border>
    <border>
      <left/>
      <right style="hair">
        <color indexed="64"/>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diagonal/>
    </border>
    <border>
      <left style="double">
        <color indexed="64"/>
      </left>
      <right style="thin">
        <color indexed="64"/>
      </right>
      <top style="medium">
        <color indexed="64"/>
      </top>
      <bottom/>
      <diagonal/>
    </border>
    <border>
      <left style="thin">
        <color indexed="64"/>
      </left>
      <right style="thin">
        <color indexed="64"/>
      </right>
      <top/>
      <bottom/>
      <diagonal/>
    </border>
    <border>
      <left style="double">
        <color indexed="64"/>
      </left>
      <right style="thin">
        <color indexed="64"/>
      </right>
      <top/>
      <bottom style="medium">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right style="double">
        <color indexed="64"/>
      </right>
      <top/>
      <bottom style="medium">
        <color indexed="64"/>
      </bottom>
      <diagonal/>
    </border>
    <border>
      <left/>
      <right style="double">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s>
  <cellStyleXfs count="4">
    <xf numFmtId="0" fontId="0" fillId="0" borderId="0">
      <alignment vertical="center"/>
    </xf>
    <xf numFmtId="0" fontId="4" fillId="0" borderId="0">
      <alignment vertical="center"/>
    </xf>
    <xf numFmtId="6" fontId="2" fillId="0" borderId="0" applyFont="0" applyFill="0" applyBorder="0" applyAlignment="0" applyProtection="0">
      <alignment vertical="center"/>
    </xf>
    <xf numFmtId="38" fontId="2" fillId="0" borderId="0" applyFont="0" applyFill="0" applyBorder="0" applyAlignment="0" applyProtection="0">
      <alignment vertical="center"/>
    </xf>
  </cellStyleXfs>
  <cellXfs count="786">
    <xf numFmtId="0" fontId="0" fillId="0" borderId="0" xfId="0">
      <alignment vertical="center"/>
    </xf>
    <xf numFmtId="0" fontId="5" fillId="0" borderId="0" xfId="0" applyFont="1">
      <alignment vertical="center"/>
    </xf>
    <xf numFmtId="0" fontId="6" fillId="0" borderId="0" xfId="1" applyFont="1" applyAlignment="1">
      <alignment vertical="center"/>
    </xf>
    <xf numFmtId="0" fontId="6" fillId="0" borderId="0" xfId="1" applyNumberFormat="1" applyFont="1" applyAlignment="1">
      <alignment vertical="center"/>
    </xf>
    <xf numFmtId="49" fontId="6" fillId="0" borderId="0" xfId="1" applyNumberFormat="1" applyFont="1" applyBorder="1" applyAlignment="1">
      <alignment vertical="center" shrinkToFit="1"/>
    </xf>
    <xf numFmtId="0" fontId="6" fillId="0" borderId="0" xfId="1" applyFont="1" applyBorder="1" applyAlignment="1">
      <alignment vertical="center" shrinkToFit="1"/>
    </xf>
    <xf numFmtId="0" fontId="9" fillId="0" borderId="35" xfId="1" applyFont="1" applyBorder="1" applyAlignment="1">
      <alignment horizontal="center" vertical="center"/>
    </xf>
    <xf numFmtId="0" fontId="9" fillId="0" borderId="35" xfId="1" applyFont="1" applyBorder="1" applyAlignment="1">
      <alignment horizontal="center" vertical="center" wrapText="1"/>
    </xf>
    <xf numFmtId="0" fontId="9" fillId="0" borderId="88" xfId="1" applyFont="1" applyBorder="1" applyAlignment="1">
      <alignment horizontal="center" vertical="center"/>
    </xf>
    <xf numFmtId="0" fontId="9" fillId="0" borderId="94" xfId="1" applyFont="1" applyBorder="1" applyAlignment="1">
      <alignment horizontal="center" vertical="center" wrapText="1"/>
    </xf>
    <xf numFmtId="0" fontId="9" fillId="0" borderId="44" xfId="1" applyFont="1" applyBorder="1" applyAlignment="1">
      <alignment vertical="center" wrapText="1"/>
    </xf>
    <xf numFmtId="0" fontId="9" fillId="0" borderId="95" xfId="1" applyFont="1" applyBorder="1" applyAlignment="1">
      <alignment vertical="center" wrapText="1"/>
    </xf>
    <xf numFmtId="0" fontId="10" fillId="0" borderId="96" xfId="1" applyFont="1" applyBorder="1" applyAlignment="1">
      <alignment vertical="center" wrapText="1"/>
    </xf>
    <xf numFmtId="0" fontId="9" fillId="0" borderId="94" xfId="1" applyFont="1" applyBorder="1" applyAlignment="1">
      <alignment vertical="center" wrapText="1"/>
    </xf>
    <xf numFmtId="0" fontId="10" fillId="0" borderId="94" xfId="1" applyFont="1" applyBorder="1" applyAlignment="1">
      <alignment vertical="center" wrapText="1"/>
    </xf>
    <xf numFmtId="0" fontId="10" fillId="0" borderId="34" xfId="1" applyFont="1" applyBorder="1" applyAlignment="1">
      <alignment vertical="center" wrapText="1"/>
    </xf>
    <xf numFmtId="0" fontId="10" fillId="0" borderId="36" xfId="1" applyFont="1" applyBorder="1" applyAlignment="1">
      <alignment vertical="center" wrapText="1"/>
    </xf>
    <xf numFmtId="0" fontId="10" fillId="0" borderId="44" xfId="1" applyFont="1" applyBorder="1" applyAlignment="1">
      <alignment vertical="center" wrapText="1"/>
    </xf>
    <xf numFmtId="0" fontId="10" fillId="0" borderId="34" xfId="1" applyNumberFormat="1" applyFont="1" applyBorder="1" applyAlignment="1">
      <alignment vertical="center" wrapText="1"/>
    </xf>
    <xf numFmtId="0" fontId="9" fillId="0" borderId="97" xfId="1" applyFont="1" applyFill="1" applyBorder="1" applyAlignment="1">
      <alignment vertical="center" wrapText="1"/>
    </xf>
    <xf numFmtId="0" fontId="9" fillId="0" borderId="34" xfId="1" applyFont="1" applyFill="1" applyBorder="1" applyAlignment="1">
      <alignment vertical="center" wrapText="1"/>
    </xf>
    <xf numFmtId="0" fontId="10" fillId="0" borderId="96" xfId="1" applyFont="1" applyFill="1" applyBorder="1" applyAlignment="1">
      <alignment vertical="center" wrapText="1"/>
    </xf>
    <xf numFmtId="0" fontId="7" fillId="0" borderId="0" xfId="1" applyFont="1" applyAlignment="1">
      <alignment horizontal="right" vertical="center"/>
    </xf>
    <xf numFmtId="0" fontId="6" fillId="0" borderId="1" xfId="1" applyFont="1" applyBorder="1" applyAlignment="1">
      <alignment vertical="center" shrinkToFit="1"/>
    </xf>
    <xf numFmtId="0" fontId="6" fillId="0" borderId="1" xfId="1" applyFont="1" applyBorder="1" applyAlignment="1">
      <alignment horizontal="right" vertical="center" shrinkToFit="1"/>
    </xf>
    <xf numFmtId="0" fontId="6" fillId="0" borderId="0" xfId="1" applyFont="1" applyAlignment="1">
      <alignment vertical="center" shrinkToFit="1"/>
    </xf>
    <xf numFmtId="0" fontId="6" fillId="2" borderId="0" xfId="1" applyFont="1" applyFill="1" applyAlignment="1">
      <alignment vertical="center" shrinkToFit="1"/>
    </xf>
    <xf numFmtId="0" fontId="6" fillId="0" borderId="46" xfId="1" applyFont="1" applyBorder="1" applyAlignment="1">
      <alignment vertical="center" shrinkToFit="1"/>
    </xf>
    <xf numFmtId="0" fontId="6" fillId="3" borderId="3" xfId="1" applyFont="1" applyFill="1" applyBorder="1" applyAlignment="1">
      <alignment vertical="center" shrinkToFit="1"/>
    </xf>
    <xf numFmtId="0" fontId="6" fillId="4" borderId="0" xfId="1" applyFont="1" applyFill="1" applyAlignment="1">
      <alignment vertical="center" shrinkToFit="1"/>
    </xf>
    <xf numFmtId="0" fontId="6" fillId="3" borderId="0" xfId="1" applyFont="1" applyFill="1" applyBorder="1" applyAlignment="1">
      <alignment vertical="center" shrinkToFit="1"/>
    </xf>
    <xf numFmtId="0" fontId="6" fillId="0" borderId="1" xfId="1" applyNumberFormat="1" applyFont="1" applyBorder="1" applyAlignment="1">
      <alignment horizontal="right" vertical="center" shrinkToFit="1"/>
    </xf>
    <xf numFmtId="0" fontId="6" fillId="0" borderId="1" xfId="1" quotePrefix="1" applyFont="1" applyBorder="1" applyAlignment="1">
      <alignment vertical="center" shrinkToFit="1"/>
    </xf>
    <xf numFmtId="0" fontId="6" fillId="0" borderId="114" xfId="1" applyFont="1" applyBorder="1" applyAlignment="1">
      <alignment vertical="center" shrinkToFit="1"/>
    </xf>
    <xf numFmtId="0" fontId="6" fillId="0" borderId="1" xfId="1" applyFont="1" applyBorder="1" applyAlignment="1">
      <alignment vertical="center"/>
    </xf>
    <xf numFmtId="0" fontId="6" fillId="0" borderId="1" xfId="1" quotePrefix="1" applyFont="1" applyBorder="1" applyAlignment="1">
      <alignment vertical="center" wrapText="1" shrinkToFit="1"/>
    </xf>
    <xf numFmtId="0" fontId="6" fillId="3" borderId="8" xfId="1" applyFont="1" applyFill="1" applyBorder="1" applyAlignment="1">
      <alignment vertical="center" shrinkToFit="1"/>
    </xf>
    <xf numFmtId="49" fontId="6" fillId="0" borderId="1" xfId="1" applyNumberFormat="1" applyFont="1" applyBorder="1" applyAlignment="1">
      <alignment vertical="center" shrinkToFit="1"/>
    </xf>
    <xf numFmtId="0" fontId="6" fillId="0" borderId="3" xfId="1" applyFont="1" applyBorder="1" applyAlignment="1">
      <alignment vertical="center" shrinkToFit="1"/>
    </xf>
    <xf numFmtId="0" fontId="6" fillId="4" borderId="3" xfId="1" applyFont="1" applyFill="1" applyBorder="1" applyAlignment="1">
      <alignment vertical="center" shrinkToFit="1"/>
    </xf>
    <xf numFmtId="0" fontId="6" fillId="0" borderId="0" xfId="1" applyFont="1" applyBorder="1" applyAlignment="1">
      <alignment vertical="center" wrapText="1" shrinkToFit="1"/>
    </xf>
    <xf numFmtId="0" fontId="6" fillId="4" borderId="0" xfId="1" applyFont="1" applyFill="1" applyBorder="1" applyAlignment="1">
      <alignment vertical="center" shrinkToFit="1"/>
    </xf>
    <xf numFmtId="0" fontId="6" fillId="0" borderId="47" xfId="1" applyFont="1" applyBorder="1" applyAlignment="1">
      <alignment vertical="center" shrinkToFit="1"/>
    </xf>
    <xf numFmtId="0" fontId="6" fillId="0" borderId="8" xfId="1" applyFont="1" applyBorder="1" applyAlignment="1">
      <alignment vertical="center" shrinkToFit="1"/>
    </xf>
    <xf numFmtId="0" fontId="6" fillId="4" borderId="8" xfId="1" applyFont="1" applyFill="1" applyBorder="1" applyAlignment="1">
      <alignment vertical="center" shrinkToFit="1"/>
    </xf>
    <xf numFmtId="0" fontId="6" fillId="0" borderId="3" xfId="1" applyFont="1" applyFill="1" applyBorder="1" applyAlignment="1">
      <alignment vertical="center" shrinkToFit="1"/>
    </xf>
    <xf numFmtId="0" fontId="6" fillId="0" borderId="0" xfId="1" applyFont="1" applyFill="1" applyBorder="1" applyAlignment="1">
      <alignment vertical="center" shrinkToFit="1"/>
    </xf>
    <xf numFmtId="0" fontId="6" fillId="0" borderId="8" xfId="1" applyFont="1" applyFill="1" applyBorder="1" applyAlignment="1">
      <alignment vertical="center" shrinkToFit="1"/>
    </xf>
    <xf numFmtId="0" fontId="6" fillId="0" borderId="1" xfId="1" quotePrefix="1" applyNumberFormat="1" applyFont="1" applyBorder="1" applyAlignment="1">
      <alignment horizontal="right" vertical="center" shrinkToFit="1"/>
    </xf>
    <xf numFmtId="0" fontId="6" fillId="3" borderId="4" xfId="1" applyFont="1" applyFill="1" applyBorder="1" applyAlignment="1">
      <alignment vertical="center" shrinkToFit="1"/>
    </xf>
    <xf numFmtId="0" fontId="6" fillId="3" borderId="6" xfId="1" applyFont="1" applyFill="1" applyBorder="1" applyAlignment="1">
      <alignment vertical="center" shrinkToFit="1"/>
    </xf>
    <xf numFmtId="0" fontId="6" fillId="3" borderId="9" xfId="1" applyFont="1" applyFill="1" applyBorder="1" applyAlignment="1">
      <alignment vertical="center" shrinkToFit="1"/>
    </xf>
    <xf numFmtId="0" fontId="6" fillId="0" borderId="0" xfId="1" applyFont="1" applyFill="1" applyAlignment="1">
      <alignment vertical="center" shrinkToFit="1"/>
    </xf>
    <xf numFmtId="0" fontId="6" fillId="0" borderId="0" xfId="1" applyFont="1" applyBorder="1" applyAlignment="1">
      <alignment horizontal="right" vertical="center" shrinkToFit="1"/>
    </xf>
    <xf numFmtId="0" fontId="5" fillId="0" borderId="0" xfId="0" applyFont="1" applyProtection="1">
      <alignment vertical="center"/>
    </xf>
    <xf numFmtId="0" fontId="6" fillId="0" borderId="11" xfId="1" quotePrefix="1" applyNumberFormat="1" applyFont="1" applyFill="1" applyBorder="1" applyAlignment="1" applyProtection="1">
      <alignment vertical="center"/>
      <protection locked="0"/>
    </xf>
    <xf numFmtId="0" fontId="6" fillId="0" borderId="18" xfId="1" applyNumberFormat="1" applyFont="1" applyFill="1" applyBorder="1" applyAlignment="1" applyProtection="1">
      <alignment vertical="center"/>
      <protection locked="0"/>
    </xf>
    <xf numFmtId="0" fontId="6" fillId="0" borderId="101" xfId="1" applyFont="1" applyFill="1" applyBorder="1" applyAlignment="1" applyProtection="1">
      <alignment vertical="center"/>
      <protection locked="0"/>
    </xf>
    <xf numFmtId="0" fontId="6" fillId="0" borderId="12" xfId="1" applyFont="1" applyFill="1" applyBorder="1" applyAlignment="1" applyProtection="1">
      <alignment vertical="center"/>
      <protection locked="0"/>
    </xf>
    <xf numFmtId="0" fontId="6" fillId="0" borderId="11" xfId="1" applyFont="1" applyFill="1" applyBorder="1" applyAlignment="1" applyProtection="1">
      <alignment horizontal="center" vertical="center" shrinkToFit="1"/>
      <protection locked="0"/>
    </xf>
    <xf numFmtId="0" fontId="6" fillId="0" borderId="14" xfId="1" applyFont="1" applyFill="1" applyBorder="1" applyAlignment="1" applyProtection="1">
      <alignment horizontal="center" vertical="center" shrinkToFit="1"/>
      <protection locked="0"/>
    </xf>
    <xf numFmtId="0" fontId="6" fillId="0" borderId="106" xfId="1" applyFont="1" applyFill="1" applyBorder="1" applyAlignment="1" applyProtection="1">
      <alignment vertical="center"/>
      <protection locked="0"/>
    </xf>
    <xf numFmtId="0" fontId="6" fillId="0" borderId="19" xfId="1" applyFont="1" applyFill="1" applyBorder="1" applyAlignment="1" applyProtection="1">
      <alignment vertical="center"/>
      <protection locked="0"/>
    </xf>
    <xf numFmtId="0" fontId="6" fillId="0" borderId="18" xfId="1" applyFont="1" applyFill="1" applyBorder="1" applyAlignment="1" applyProtection="1">
      <alignment horizontal="center" vertical="center" shrinkToFit="1"/>
      <protection locked="0"/>
    </xf>
    <xf numFmtId="0" fontId="6" fillId="0" borderId="21" xfId="1" applyFont="1" applyFill="1" applyBorder="1" applyAlignment="1" applyProtection="1">
      <alignment horizontal="center" vertical="center" shrinkToFit="1"/>
      <protection locked="0"/>
    </xf>
    <xf numFmtId="0" fontId="6" fillId="0" borderId="0" xfId="1" applyFont="1" applyFill="1" applyBorder="1" applyAlignment="1" applyProtection="1">
      <alignment vertical="center"/>
      <protection locked="0"/>
    </xf>
    <xf numFmtId="0" fontId="6" fillId="0" borderId="18" xfId="1" applyFont="1" applyFill="1" applyBorder="1" applyAlignment="1" applyProtection="1">
      <alignment vertical="center"/>
      <protection locked="0"/>
    </xf>
    <xf numFmtId="0" fontId="6" fillId="0" borderId="11" xfId="1" applyFont="1" applyFill="1" applyBorder="1" applyAlignment="1" applyProtection="1">
      <alignment vertical="center"/>
      <protection locked="0"/>
    </xf>
    <xf numFmtId="0" fontId="6" fillId="0" borderId="99" xfId="1" applyFont="1" applyFill="1" applyBorder="1" applyAlignment="1" applyProtection="1">
      <alignment horizontal="center" vertical="center"/>
      <protection locked="0"/>
    </xf>
    <xf numFmtId="176" fontId="6" fillId="0" borderId="31" xfId="1" applyNumberFormat="1" applyFont="1" applyFill="1" applyBorder="1" applyAlignment="1" applyProtection="1">
      <alignment horizontal="center" vertical="center"/>
      <protection locked="0"/>
    </xf>
    <xf numFmtId="176" fontId="6" fillId="0" borderId="45" xfId="1" applyNumberFormat="1" applyFont="1" applyFill="1" applyBorder="1" applyAlignment="1" applyProtection="1">
      <alignment horizontal="center" vertical="center"/>
      <protection locked="0"/>
    </xf>
    <xf numFmtId="0" fontId="6" fillId="0" borderId="40" xfId="1" applyFont="1" applyFill="1" applyBorder="1" applyAlignment="1" applyProtection="1">
      <alignment horizontal="center" vertical="center" shrinkToFit="1"/>
      <protection locked="0"/>
    </xf>
    <xf numFmtId="0" fontId="6" fillId="0" borderId="105" xfId="1" applyFont="1" applyFill="1" applyBorder="1" applyAlignment="1" applyProtection="1">
      <alignment horizontal="center" vertical="center"/>
      <protection locked="0"/>
    </xf>
    <xf numFmtId="176" fontId="6" fillId="0" borderId="17" xfId="1" applyNumberFormat="1" applyFont="1" applyFill="1" applyBorder="1" applyAlignment="1" applyProtection="1">
      <alignment horizontal="center" vertical="center"/>
      <protection locked="0"/>
    </xf>
    <xf numFmtId="176" fontId="6" fillId="0" borderId="106" xfId="1" applyNumberFormat="1" applyFont="1" applyFill="1" applyBorder="1" applyAlignment="1" applyProtection="1">
      <alignment horizontal="center" vertical="center"/>
      <protection locked="0"/>
    </xf>
    <xf numFmtId="0" fontId="6" fillId="0" borderId="19" xfId="1" quotePrefix="1" applyFont="1" applyFill="1" applyBorder="1" applyAlignment="1" applyProtection="1">
      <alignment horizontal="center" vertical="center" shrinkToFit="1"/>
      <protection locked="0"/>
    </xf>
    <xf numFmtId="0" fontId="6" fillId="0" borderId="19" xfId="1" applyFont="1" applyFill="1" applyBorder="1" applyAlignment="1" applyProtection="1">
      <alignment horizontal="center" vertical="center" shrinkToFit="1"/>
      <protection locked="0"/>
    </xf>
    <xf numFmtId="0" fontId="6" fillId="0" borderId="111" xfId="1" applyFont="1" applyFill="1" applyBorder="1" applyAlignment="1" applyProtection="1">
      <alignment horizontal="center" vertical="center"/>
      <protection locked="0"/>
    </xf>
    <xf numFmtId="0" fontId="11" fillId="0" borderId="0" xfId="0" applyFont="1" applyFill="1">
      <alignment vertical="center"/>
    </xf>
    <xf numFmtId="0" fontId="5" fillId="0" borderId="0" xfId="0" applyFont="1" applyFill="1">
      <alignment vertical="center"/>
    </xf>
    <xf numFmtId="0" fontId="6" fillId="0" borderId="0" xfId="0" applyFont="1" applyFill="1">
      <alignment vertical="center"/>
    </xf>
    <xf numFmtId="0" fontId="6" fillId="0" borderId="0" xfId="0" applyFont="1">
      <alignment vertical="center"/>
    </xf>
    <xf numFmtId="0" fontId="12" fillId="0" borderId="0" xfId="0" applyFont="1" applyAlignment="1"/>
    <xf numFmtId="0" fontId="5" fillId="0" borderId="2" xfId="0" applyFont="1" applyBorder="1" applyAlignment="1">
      <alignment vertical="top"/>
    </xf>
    <xf numFmtId="0" fontId="5" fillId="0" borderId="3" xfId="0" applyFont="1" applyBorder="1" applyAlignment="1">
      <alignment vertical="top"/>
    </xf>
    <xf numFmtId="0" fontId="5" fillId="0" borderId="7" xfId="0" applyFont="1" applyBorder="1" applyAlignment="1">
      <alignment horizontal="left" vertical="top"/>
    </xf>
    <xf numFmtId="0" fontId="5" fillId="0" borderId="8" xfId="0" applyFont="1" applyBorder="1" applyAlignment="1">
      <alignment horizontal="left" vertical="top"/>
    </xf>
    <xf numFmtId="0" fontId="11" fillId="0" borderId="0" xfId="0" applyFont="1">
      <alignment vertical="center"/>
    </xf>
    <xf numFmtId="0" fontId="5" fillId="0" borderId="2" xfId="0" applyFont="1" applyBorder="1" applyAlignment="1">
      <alignment vertical="center"/>
    </xf>
    <xf numFmtId="0" fontId="5" fillId="0" borderId="7" xfId="0" applyFont="1" applyBorder="1" applyAlignment="1">
      <alignment vertical="center"/>
    </xf>
    <xf numFmtId="0" fontId="5" fillId="0" borderId="3" xfId="0" applyFont="1" applyBorder="1">
      <alignment vertical="center"/>
    </xf>
    <xf numFmtId="0" fontId="5" fillId="0" borderId="4" xfId="0" applyFont="1" applyBorder="1">
      <alignment vertical="center"/>
    </xf>
    <xf numFmtId="0" fontId="5" fillId="0" borderId="8" xfId="0" applyFont="1" applyBorder="1">
      <alignment vertical="center"/>
    </xf>
    <xf numFmtId="0" fontId="5" fillId="0" borderId="9" xfId="0" applyFont="1" applyBorder="1">
      <alignment vertical="center"/>
    </xf>
    <xf numFmtId="0" fontId="5" fillId="0" borderId="2" xfId="0" applyFont="1" applyBorder="1">
      <alignment vertical="center"/>
    </xf>
    <xf numFmtId="0" fontId="5" fillId="0" borderId="0" xfId="0" applyFont="1" applyBorder="1">
      <alignment vertical="center"/>
    </xf>
    <xf numFmtId="0" fontId="5" fillId="0" borderId="6" xfId="0" applyFont="1" applyBorder="1">
      <alignment vertical="center"/>
    </xf>
    <xf numFmtId="0" fontId="5" fillId="0" borderId="5" xfId="0" applyFont="1" applyBorder="1">
      <alignment vertical="center"/>
    </xf>
    <xf numFmtId="0" fontId="5" fillId="0" borderId="7" xfId="0" applyFont="1" applyBorder="1">
      <alignment vertical="center"/>
    </xf>
    <xf numFmtId="0" fontId="5" fillId="0" borderId="5" xfId="0" applyFont="1" applyBorder="1" applyAlignment="1">
      <alignment vertical="center"/>
    </xf>
    <xf numFmtId="0" fontId="5" fillId="0" borderId="0" xfId="0" applyFont="1" applyBorder="1" applyAlignment="1">
      <alignment vertical="center"/>
    </xf>
    <xf numFmtId="6" fontId="5" fillId="0" borderId="0" xfId="2" applyFont="1">
      <alignment vertical="center"/>
    </xf>
    <xf numFmtId="0" fontId="13" fillId="0" borderId="3" xfId="0" applyFont="1" applyBorder="1" applyAlignment="1">
      <alignment horizontal="center" vertical="center"/>
    </xf>
    <xf numFmtId="0" fontId="5" fillId="0" borderId="3" xfId="0" applyFont="1" applyBorder="1" applyAlignment="1">
      <alignment vertical="center"/>
    </xf>
    <xf numFmtId="0" fontId="5" fillId="0" borderId="8"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Border="1" applyAlignment="1">
      <alignment horizontal="center" vertical="center"/>
    </xf>
    <xf numFmtId="0" fontId="5" fillId="0" borderId="8" xfId="0" applyFont="1" applyBorder="1" applyAlignment="1">
      <alignment horizontal="center" vertical="center"/>
    </xf>
    <xf numFmtId="0" fontId="6" fillId="0" borderId="42" xfId="1" applyFont="1" applyFill="1" applyBorder="1" applyAlignment="1" applyProtection="1">
      <alignment horizontal="center" vertical="center"/>
      <protection locked="0"/>
    </xf>
    <xf numFmtId="0" fontId="6" fillId="0" borderId="0" xfId="1" applyFont="1" applyAlignment="1">
      <alignment horizontal="center" vertical="center"/>
    </xf>
    <xf numFmtId="0" fontId="6" fillId="0" borderId="107" xfId="1" applyFont="1" applyFill="1" applyBorder="1" applyAlignment="1" applyProtection="1">
      <alignment horizontal="center" vertical="center"/>
      <protection locked="0"/>
    </xf>
    <xf numFmtId="0" fontId="6" fillId="0" borderId="112" xfId="1" applyFont="1" applyFill="1" applyBorder="1" applyAlignment="1" applyProtection="1">
      <alignment horizontal="center" vertical="center"/>
      <protection locked="0"/>
    </xf>
    <xf numFmtId="0" fontId="6" fillId="0" borderId="0" xfId="0" applyFont="1" applyBorder="1">
      <alignment vertical="center"/>
    </xf>
    <xf numFmtId="0" fontId="17" fillId="0" borderId="0" xfId="0" applyFont="1" applyBorder="1" applyAlignment="1">
      <alignment vertical="center"/>
    </xf>
    <xf numFmtId="0" fontId="18" fillId="0" borderId="33" xfId="0" applyFont="1" applyBorder="1" applyAlignment="1">
      <alignment horizontal="left" vertical="center"/>
    </xf>
    <xf numFmtId="0" fontId="18" fillId="0" borderId="21" xfId="0" applyFont="1" applyBorder="1" applyAlignment="1">
      <alignment horizontal="left" vertical="center"/>
    </xf>
    <xf numFmtId="0" fontId="19" fillId="0" borderId="0" xfId="0" applyFont="1" applyAlignment="1" applyProtection="1">
      <alignment horizontal="center" vertical="center"/>
      <protection locked="0"/>
    </xf>
    <xf numFmtId="0" fontId="19" fillId="0" borderId="0" xfId="0" applyFont="1" applyAlignment="1" applyProtection="1">
      <alignment horizontal="center" vertical="center" wrapText="1"/>
      <protection locked="0"/>
    </xf>
    <xf numFmtId="3" fontId="12" fillId="0" borderId="1" xfId="0" applyNumberFormat="1"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176" fontId="12" fillId="0" borderId="1" xfId="0" applyNumberFormat="1" applyFont="1" applyBorder="1" applyAlignment="1" applyProtection="1">
      <alignment horizontal="center" vertical="center"/>
      <protection locked="0"/>
    </xf>
    <xf numFmtId="2" fontId="12" fillId="0" borderId="1" xfId="0" applyNumberFormat="1" applyFont="1" applyBorder="1" applyAlignment="1" applyProtection="1">
      <alignment horizontal="center" vertical="center"/>
      <protection locked="0"/>
    </xf>
    <xf numFmtId="0" fontId="6" fillId="0" borderId="0" xfId="0" applyFont="1" applyProtection="1">
      <alignment vertical="center"/>
      <protection locked="0"/>
    </xf>
    <xf numFmtId="0" fontId="12" fillId="0" borderId="0" xfId="0" applyFont="1" applyAlignment="1" applyProtection="1">
      <alignment horizontal="right" vertical="center"/>
      <protection locked="0"/>
    </xf>
    <xf numFmtId="0" fontId="12" fillId="0" borderId="18" xfId="0" applyFont="1" applyBorder="1" applyAlignment="1" applyProtection="1">
      <alignment horizontal="center" vertical="center"/>
      <protection locked="0"/>
    </xf>
    <xf numFmtId="0" fontId="12" fillId="0" borderId="0" xfId="0" applyFont="1" applyAlignment="1" applyProtection="1">
      <alignment vertical="center"/>
      <protection locked="0"/>
    </xf>
    <xf numFmtId="0" fontId="6" fillId="0" borderId="1" xfId="0" applyFont="1" applyBorder="1">
      <alignment vertical="center"/>
    </xf>
    <xf numFmtId="0" fontId="6" fillId="0" borderId="22" xfId="0" applyFont="1" applyBorder="1">
      <alignment vertical="center"/>
    </xf>
    <xf numFmtId="0" fontId="6" fillId="0" borderId="46" xfId="0" applyFont="1" applyBorder="1" applyAlignment="1">
      <alignment horizontal="right" vertical="center"/>
    </xf>
    <xf numFmtId="0" fontId="6" fillId="0" borderId="50" xfId="0" applyFont="1" applyBorder="1" applyAlignment="1">
      <alignment horizontal="center" vertical="center"/>
    </xf>
    <xf numFmtId="0" fontId="6" fillId="0" borderId="48" xfId="0" applyFont="1" applyBorder="1" applyAlignment="1">
      <alignment horizontal="center" vertical="center"/>
    </xf>
    <xf numFmtId="2" fontId="6" fillId="0" borderId="1" xfId="0" applyNumberFormat="1" applyFont="1" applyBorder="1">
      <alignment vertical="center"/>
    </xf>
    <xf numFmtId="176" fontId="6" fillId="0" borderId="1" xfId="0" applyNumberFormat="1" applyFont="1" applyBorder="1">
      <alignment vertical="center"/>
    </xf>
    <xf numFmtId="0" fontId="6" fillId="0" borderId="47" xfId="0" applyFont="1" applyBorder="1">
      <alignment vertical="center"/>
    </xf>
    <xf numFmtId="0" fontId="6" fillId="0" borderId="3" xfId="0" applyFont="1" applyFill="1" applyBorder="1" applyAlignment="1">
      <alignment horizontal="left" vertical="center"/>
    </xf>
    <xf numFmtId="0" fontId="5" fillId="0" borderId="0" xfId="0" applyFont="1" applyAlignment="1">
      <alignment horizontal="center" vertical="center"/>
    </xf>
    <xf numFmtId="0" fontId="5" fillId="0" borderId="0" xfId="0" applyFont="1" applyProtection="1">
      <alignment vertical="center"/>
      <protection locked="0"/>
    </xf>
    <xf numFmtId="0" fontId="5" fillId="0" borderId="0" xfId="0" applyFont="1" applyAlignment="1">
      <alignment vertical="center"/>
    </xf>
    <xf numFmtId="0" fontId="5" fillId="0" borderId="0" xfId="0" applyFont="1" applyAlignment="1">
      <alignment horizontal="left" vertical="center"/>
    </xf>
    <xf numFmtId="0" fontId="5" fillId="0" borderId="0" xfId="0" applyNumberFormat="1" applyFont="1" applyAlignment="1">
      <alignment vertical="center"/>
    </xf>
    <xf numFmtId="49" fontId="5" fillId="0" borderId="0" xfId="0" applyNumberFormat="1" applyFont="1" applyAlignment="1">
      <alignment vertical="center"/>
    </xf>
    <xf numFmtId="0" fontId="11" fillId="0" borderId="13" xfId="0" applyFont="1" applyBorder="1" applyAlignment="1">
      <alignment horizontal="center" vertical="center"/>
    </xf>
    <xf numFmtId="0" fontId="11" fillId="0" borderId="11" xfId="0" applyFont="1" applyBorder="1">
      <alignment vertical="center"/>
    </xf>
    <xf numFmtId="0" fontId="11" fillId="0" borderId="14" xfId="0" applyFont="1" applyBorder="1">
      <alignment vertical="center"/>
    </xf>
    <xf numFmtId="0" fontId="11" fillId="0" borderId="5" xfId="0" applyFont="1" applyBorder="1" applyAlignment="1">
      <alignment horizontal="center" vertical="center"/>
    </xf>
    <xf numFmtId="0" fontId="11" fillId="0" borderId="0" xfId="0" applyFont="1" applyBorder="1">
      <alignment vertical="center"/>
    </xf>
    <xf numFmtId="0" fontId="11" fillId="0" borderId="16" xfId="0" applyFont="1" applyBorder="1">
      <alignment vertical="center"/>
    </xf>
    <xf numFmtId="0" fontId="11" fillId="0" borderId="7" xfId="0" applyFont="1" applyBorder="1" applyAlignment="1">
      <alignment horizontal="center" vertical="center"/>
    </xf>
    <xf numFmtId="0" fontId="11" fillId="0" borderId="8" xfId="0" applyFont="1" applyBorder="1">
      <alignment vertical="center"/>
    </xf>
    <xf numFmtId="0" fontId="11" fillId="0" borderId="23" xfId="0" applyFont="1" applyBorder="1">
      <alignment vertical="center"/>
    </xf>
    <xf numFmtId="0" fontId="11" fillId="0" borderId="0" xfId="0" applyFont="1" applyBorder="1" applyAlignment="1">
      <alignment vertical="center"/>
    </xf>
    <xf numFmtId="0" fontId="11" fillId="0" borderId="0" xfId="0" applyFont="1" applyBorder="1" applyAlignment="1">
      <alignment horizontal="center" vertical="center"/>
    </xf>
    <xf numFmtId="0" fontId="11" fillId="0" borderId="18" xfId="0" applyFont="1" applyBorder="1" applyAlignment="1">
      <alignment vertical="center"/>
    </xf>
    <xf numFmtId="0" fontId="11" fillId="0" borderId="18" xfId="0" applyFont="1" applyBorder="1" applyAlignment="1">
      <alignment horizontal="center" vertical="center"/>
    </xf>
    <xf numFmtId="0" fontId="11" fillId="0" borderId="18" xfId="0" applyFont="1" applyBorder="1">
      <alignment vertical="center"/>
    </xf>
    <xf numFmtId="0" fontId="11" fillId="0" borderId="21" xfId="0" applyFont="1" applyBorder="1">
      <alignment vertical="center"/>
    </xf>
    <xf numFmtId="0" fontId="5" fillId="0" borderId="0" xfId="0" applyFont="1" applyAlignment="1">
      <alignment vertical="top"/>
    </xf>
    <xf numFmtId="0" fontId="11" fillId="0" borderId="3" xfId="0" applyFont="1" applyBorder="1" applyAlignment="1">
      <alignment vertical="center"/>
    </xf>
    <xf numFmtId="0" fontId="11" fillId="0" borderId="3" xfId="0" applyFont="1" applyBorder="1">
      <alignment vertical="center"/>
    </xf>
    <xf numFmtId="0" fontId="11" fillId="0" borderId="25" xfId="0" applyFont="1" applyBorder="1">
      <alignment vertical="center"/>
    </xf>
    <xf numFmtId="0" fontId="11" fillId="0" borderId="8" xfId="0" applyFont="1" applyBorder="1" applyAlignment="1">
      <alignment vertical="center"/>
    </xf>
    <xf numFmtId="0" fontId="11" fillId="0" borderId="0" xfId="0" applyFont="1" applyBorder="1" applyAlignment="1">
      <alignment horizontal="left" vertical="center"/>
    </xf>
    <xf numFmtId="0" fontId="11" fillId="0" borderId="8" xfId="0" applyFont="1" applyBorder="1" applyAlignment="1">
      <alignment horizontal="center" vertical="center"/>
    </xf>
    <xf numFmtId="0" fontId="11" fillId="0" borderId="2" xfId="0" applyFont="1" applyBorder="1" applyAlignment="1">
      <alignment vertical="center"/>
    </xf>
    <xf numFmtId="0" fontId="11" fillId="0" borderId="3" xfId="0" applyFont="1" applyBorder="1" applyAlignment="1">
      <alignment horizontal="center" vertical="center"/>
    </xf>
    <xf numFmtId="0" fontId="11" fillId="0" borderId="5" xfId="0" applyFont="1" applyBorder="1" applyAlignment="1">
      <alignment vertical="center"/>
    </xf>
    <xf numFmtId="0" fontId="11" fillId="0" borderId="20" xfId="0" applyFont="1" applyBorder="1" applyAlignment="1">
      <alignment vertical="center"/>
    </xf>
    <xf numFmtId="49" fontId="5" fillId="0" borderId="0" xfId="0" applyNumberFormat="1" applyFont="1" applyAlignment="1">
      <alignment horizontal="right" vertical="center"/>
    </xf>
    <xf numFmtId="49" fontId="5" fillId="0" borderId="0" xfId="0" applyNumberFormat="1" applyFont="1" applyAlignment="1">
      <alignment horizontal="left" vertical="center"/>
    </xf>
    <xf numFmtId="0" fontId="5" fillId="0" borderId="35" xfId="0" applyFont="1" applyBorder="1">
      <alignment vertical="center"/>
    </xf>
    <xf numFmtId="0" fontId="5" fillId="0" borderId="99" xfId="0" applyFont="1" applyBorder="1">
      <alignment vertical="center"/>
    </xf>
    <xf numFmtId="0" fontId="5" fillId="0" borderId="120" xfId="0" applyFont="1" applyBorder="1" applyAlignment="1" applyProtection="1">
      <alignment vertical="center" shrinkToFit="1"/>
      <protection locked="0"/>
    </xf>
    <xf numFmtId="0" fontId="5" fillId="0" borderId="47" xfId="0" applyFont="1" applyBorder="1" applyAlignment="1" applyProtection="1">
      <alignment vertical="center" shrinkToFit="1"/>
      <protection locked="0"/>
    </xf>
    <xf numFmtId="0" fontId="5" fillId="0" borderId="43" xfId="0" applyFont="1" applyBorder="1" applyAlignment="1" applyProtection="1">
      <alignment vertical="center" shrinkToFit="1"/>
      <protection locked="0"/>
    </xf>
    <xf numFmtId="0" fontId="5" fillId="0" borderId="0" xfId="0" applyFont="1" applyBorder="1" applyAlignment="1">
      <alignment vertical="center" shrinkToFit="1"/>
    </xf>
    <xf numFmtId="0" fontId="5" fillId="0" borderId="121" xfId="0" applyFont="1" applyBorder="1">
      <alignment vertical="center"/>
    </xf>
    <xf numFmtId="0" fontId="5" fillId="0" borderId="24" xfId="0" applyFont="1" applyBorder="1" applyAlignment="1" applyProtection="1">
      <alignment vertical="center" shrinkToFit="1"/>
      <protection locked="0"/>
    </xf>
    <xf numFmtId="0" fontId="5" fillId="0" borderId="1" xfId="0" applyFont="1" applyBorder="1" applyAlignment="1" applyProtection="1">
      <alignment vertical="center" shrinkToFit="1"/>
      <protection locked="0"/>
    </xf>
    <xf numFmtId="0" fontId="5" fillId="0" borderId="28" xfId="0" applyFont="1" applyBorder="1" applyAlignment="1" applyProtection="1">
      <alignment vertical="center" shrinkToFit="1"/>
      <protection locked="0"/>
    </xf>
    <xf numFmtId="0" fontId="5" fillId="0" borderId="122" xfId="0" quotePrefix="1" applyFont="1" applyBorder="1">
      <alignment vertical="center"/>
    </xf>
    <xf numFmtId="0" fontId="5" fillId="0" borderId="123" xfId="0" applyFont="1" applyBorder="1" applyAlignment="1" applyProtection="1">
      <alignment vertical="center" shrinkToFit="1"/>
      <protection locked="0"/>
    </xf>
    <xf numFmtId="0" fontId="5" fillId="0" borderId="46" xfId="0" applyFont="1" applyBorder="1" applyAlignment="1" applyProtection="1">
      <alignment vertical="center" shrinkToFit="1"/>
      <protection locked="0"/>
    </xf>
    <xf numFmtId="0" fontId="5" fillId="0" borderId="81" xfId="0" applyFont="1" applyBorder="1" applyAlignment="1" applyProtection="1">
      <alignment vertical="center" shrinkToFit="1"/>
      <protection locked="0"/>
    </xf>
    <xf numFmtId="0" fontId="5" fillId="0" borderId="121" xfId="0" quotePrefix="1" applyFont="1" applyBorder="1">
      <alignment vertical="center"/>
    </xf>
    <xf numFmtId="0" fontId="5" fillId="0" borderId="48" xfId="0" applyFont="1" applyBorder="1" applyAlignment="1" applyProtection="1">
      <alignment vertical="center" shrinkToFit="1"/>
      <protection locked="0"/>
    </xf>
    <xf numFmtId="0" fontId="5" fillId="0" borderId="4" xfId="0" applyFont="1" applyBorder="1" applyAlignment="1" applyProtection="1">
      <alignment vertical="center" shrinkToFit="1"/>
      <protection locked="0"/>
    </xf>
    <xf numFmtId="0" fontId="5" fillId="0" borderId="24" xfId="0" applyFont="1" applyBorder="1">
      <alignment vertical="center"/>
    </xf>
    <xf numFmtId="0" fontId="5" fillId="0" borderId="1" xfId="0" applyFont="1" applyBorder="1">
      <alignment vertical="center"/>
    </xf>
    <xf numFmtId="0" fontId="5" fillId="0" borderId="28" xfId="0" applyFont="1" applyBorder="1">
      <alignment vertical="center"/>
    </xf>
    <xf numFmtId="0" fontId="5" fillId="0" borderId="29" xfId="0" applyFont="1" applyBorder="1">
      <alignment vertical="center"/>
    </xf>
    <xf numFmtId="0" fontId="5" fillId="0" borderId="30" xfId="0" applyFont="1" applyBorder="1">
      <alignment vertical="center"/>
    </xf>
    <xf numFmtId="0" fontId="5" fillId="0" borderId="41" xfId="0" applyFont="1" applyBorder="1">
      <alignment vertical="center"/>
    </xf>
    <xf numFmtId="0" fontId="6" fillId="0" borderId="1" xfId="0" applyNumberFormat="1" applyFont="1" applyBorder="1">
      <alignment vertical="center"/>
    </xf>
    <xf numFmtId="0" fontId="6" fillId="0" borderId="1" xfId="0" quotePrefix="1" applyNumberFormat="1" applyFont="1" applyBorder="1">
      <alignment vertical="center"/>
    </xf>
    <xf numFmtId="0" fontId="16" fillId="0" borderId="0" xfId="0" applyFont="1" applyAlignment="1">
      <alignment horizontal="center" vertical="top"/>
    </xf>
    <xf numFmtId="0" fontId="5" fillId="0" borderId="0" xfId="0" applyFont="1" applyAlignment="1">
      <alignment horizontal="center" vertical="top"/>
    </xf>
    <xf numFmtId="0" fontId="5" fillId="0" borderId="18" xfId="0" applyFont="1" applyBorder="1" applyAlignment="1">
      <alignment vertical="top" wrapText="1"/>
    </xf>
    <xf numFmtId="0" fontId="5" fillId="0" borderId="11" xfId="0" applyFont="1" applyBorder="1">
      <alignment vertical="center"/>
    </xf>
    <xf numFmtId="0" fontId="5" fillId="0" borderId="14" xfId="0" applyFont="1" applyBorder="1">
      <alignment vertical="center"/>
    </xf>
    <xf numFmtId="0" fontId="5" fillId="0" borderId="16" xfId="0" applyFont="1" applyBorder="1">
      <alignment vertical="center"/>
    </xf>
    <xf numFmtId="0" fontId="5" fillId="0" borderId="20" xfId="0" applyFont="1" applyBorder="1" applyAlignment="1">
      <alignment horizontal="center" vertical="center"/>
    </xf>
    <xf numFmtId="0" fontId="5" fillId="0" borderId="18" xfId="0" applyFont="1" applyBorder="1">
      <alignment vertical="center"/>
    </xf>
    <xf numFmtId="0" fontId="5" fillId="0" borderId="21" xfId="0" applyFont="1" applyBorder="1">
      <alignment vertical="center"/>
    </xf>
    <xf numFmtId="0" fontId="5" fillId="0" borderId="51" xfId="0" applyFont="1" applyBorder="1" applyAlignment="1">
      <alignment vertical="center"/>
    </xf>
    <xf numFmtId="0" fontId="5" fillId="0" borderId="25" xfId="0" applyFont="1" applyBorder="1" applyAlignment="1">
      <alignment vertical="center"/>
    </xf>
    <xf numFmtId="0" fontId="5" fillId="0" borderId="37" xfId="0" applyFont="1" applyBorder="1" applyAlignment="1">
      <alignment vertical="center"/>
    </xf>
    <xf numFmtId="0" fontId="5" fillId="0" borderId="16" xfId="0" applyFont="1" applyBorder="1" applyAlignment="1">
      <alignment vertical="center"/>
    </xf>
    <xf numFmtId="0" fontId="5" fillId="0" borderId="0" xfId="0" applyFont="1" applyBorder="1" applyAlignment="1">
      <alignment horizontal="center" vertical="center" textRotation="255" shrinkToFit="1"/>
    </xf>
    <xf numFmtId="0" fontId="5" fillId="0" borderId="0" xfId="0" applyFont="1" applyAlignment="1">
      <alignment horizontal="right" vertical="center"/>
    </xf>
    <xf numFmtId="0" fontId="5" fillId="0" borderId="4" xfId="0" applyFont="1" applyBorder="1" applyAlignment="1">
      <alignment vertical="center"/>
    </xf>
    <xf numFmtId="0" fontId="5" fillId="0" borderId="22" xfId="0" applyFont="1" applyBorder="1" applyAlignment="1">
      <alignment horizontal="center" vertical="center"/>
    </xf>
    <xf numFmtId="0" fontId="5" fillId="0" borderId="6" xfId="0" applyFont="1" applyBorder="1" applyAlignment="1">
      <alignment vertical="center"/>
    </xf>
    <xf numFmtId="2" fontId="13" fillId="0" borderId="3" xfId="0" applyNumberFormat="1" applyFont="1" applyBorder="1" applyAlignment="1">
      <alignment horizontal="center" vertical="center"/>
    </xf>
    <xf numFmtId="2" fontId="5" fillId="0" borderId="8" xfId="0" applyNumberFormat="1" applyFont="1" applyBorder="1" applyAlignment="1">
      <alignment vertical="center"/>
    </xf>
    <xf numFmtId="0" fontId="5" fillId="0" borderId="9" xfId="0" applyFont="1" applyBorder="1" applyAlignment="1">
      <alignment vertical="center"/>
    </xf>
    <xf numFmtId="0" fontId="5" fillId="0" borderId="23" xfId="0" applyFont="1" applyBorder="1" applyAlignment="1">
      <alignment vertical="center"/>
    </xf>
    <xf numFmtId="2" fontId="5" fillId="0" borderId="3" xfId="0" applyNumberFormat="1" applyFont="1" applyBorder="1" applyAlignment="1">
      <alignment vertical="center"/>
    </xf>
    <xf numFmtId="0" fontId="5" fillId="0" borderId="27" xfId="0" applyFont="1" applyBorder="1" applyAlignment="1">
      <alignment vertical="center"/>
    </xf>
    <xf numFmtId="0" fontId="5" fillId="0" borderId="0" xfId="0" applyFont="1" applyAlignment="1"/>
    <xf numFmtId="0" fontId="5" fillId="0" borderId="5" xfId="0" applyFont="1" applyBorder="1" applyAlignment="1"/>
    <xf numFmtId="0" fontId="5" fillId="0" borderId="0" xfId="0" applyFont="1" applyBorder="1" applyAlignment="1"/>
    <xf numFmtId="0" fontId="5" fillId="0" borderId="16" xfId="0" applyFont="1" applyBorder="1" applyAlignment="1"/>
    <xf numFmtId="0" fontId="5" fillId="0" borderId="20" xfId="0" applyFont="1" applyBorder="1" applyAlignment="1">
      <alignment vertical="center"/>
    </xf>
    <xf numFmtId="0" fontId="5" fillId="0" borderId="18" xfId="0" applyFont="1" applyBorder="1" applyAlignment="1">
      <alignment vertical="center"/>
    </xf>
    <xf numFmtId="0" fontId="5" fillId="0" borderId="21" xfId="0" applyFont="1" applyBorder="1" applyAlignment="1">
      <alignment vertical="center"/>
    </xf>
    <xf numFmtId="0" fontId="5" fillId="0" borderId="11" xfId="0" applyFont="1" applyBorder="1" applyAlignment="1">
      <alignment horizontal="center" vertical="center"/>
    </xf>
    <xf numFmtId="0" fontId="14" fillId="0" borderId="0" xfId="0" applyFont="1">
      <alignment vertical="center"/>
    </xf>
    <xf numFmtId="0" fontId="5" fillId="0" borderId="18" xfId="0" applyFont="1" applyBorder="1" applyAlignment="1">
      <alignment horizontal="center" vertical="center"/>
    </xf>
    <xf numFmtId="0" fontId="5" fillId="0" borderId="0" xfId="0" applyFont="1" applyAlignment="1" applyProtection="1">
      <alignment vertical="top"/>
      <protection locked="0"/>
    </xf>
    <xf numFmtId="0" fontId="11" fillId="0" borderId="11" xfId="0" applyFont="1" applyBorder="1" applyAlignment="1">
      <alignment horizontal="center" vertical="center"/>
    </xf>
    <xf numFmtId="0" fontId="11" fillId="0" borderId="25" xfId="0" applyFont="1" applyBorder="1" applyAlignment="1">
      <alignment vertical="center"/>
    </xf>
    <xf numFmtId="0" fontId="11" fillId="0" borderId="16" xfId="0" applyFont="1" applyBorder="1" applyAlignment="1">
      <alignment vertical="center"/>
    </xf>
    <xf numFmtId="0" fontId="11" fillId="0" borderId="21" xfId="0" applyFont="1" applyBorder="1" applyAlignment="1">
      <alignment vertical="center"/>
    </xf>
    <xf numFmtId="0" fontId="13" fillId="0" borderId="2" xfId="0" applyFont="1" applyBorder="1" applyAlignment="1">
      <alignment horizontal="center" vertical="center"/>
    </xf>
    <xf numFmtId="0" fontId="5" fillId="0" borderId="8" xfId="0" applyFont="1" applyBorder="1" applyAlignment="1" applyProtection="1">
      <alignment vertical="center"/>
      <protection locked="0"/>
    </xf>
    <xf numFmtId="6" fontId="5" fillId="0" borderId="0" xfId="2" applyFont="1" applyBorder="1" applyAlignment="1">
      <alignment vertical="center"/>
    </xf>
    <xf numFmtId="6" fontId="5" fillId="0" borderId="50" xfId="2" applyFont="1" applyBorder="1" applyAlignment="1">
      <alignment horizontal="right" vertical="center" wrapText="1" indent="1"/>
    </xf>
    <xf numFmtId="6" fontId="5" fillId="0" borderId="50" xfId="2" applyFont="1" applyBorder="1" applyAlignment="1">
      <alignment horizontal="right" vertical="center" indent="1"/>
    </xf>
    <xf numFmtId="6" fontId="5" fillId="0" borderId="2" xfId="2" applyFont="1" applyBorder="1" applyAlignment="1">
      <alignment horizontal="right" vertical="center" indent="1"/>
    </xf>
    <xf numFmtId="6" fontId="5" fillId="0" borderId="0" xfId="2" applyFont="1" applyBorder="1" applyAlignment="1" applyProtection="1">
      <alignment vertical="center"/>
      <protection locked="0"/>
    </xf>
    <xf numFmtId="0" fontId="5" fillId="0" borderId="50" xfId="0" applyFont="1" applyBorder="1" applyAlignment="1">
      <alignment vertical="center" wrapText="1"/>
    </xf>
    <xf numFmtId="6" fontId="5" fillId="0" borderId="50" xfId="2" applyFont="1" applyBorder="1" applyAlignment="1">
      <alignment vertical="center"/>
    </xf>
    <xf numFmtId="0" fontId="5" fillId="0" borderId="50" xfId="0" applyFont="1" applyBorder="1" applyAlignment="1">
      <alignment vertical="center"/>
    </xf>
    <xf numFmtId="0" fontId="5" fillId="0" borderId="25" xfId="0" applyFont="1" applyBorder="1">
      <alignment vertical="center"/>
    </xf>
    <xf numFmtId="0" fontId="5" fillId="0" borderId="23" xfId="0" applyFont="1" applyBorder="1">
      <alignment vertical="center"/>
    </xf>
    <xf numFmtId="0" fontId="5" fillId="0" borderId="34" xfId="0" applyFont="1" applyBorder="1" applyAlignment="1">
      <alignment horizontal="center" vertical="center"/>
    </xf>
    <xf numFmtId="0" fontId="5" fillId="0" borderId="34" xfId="0" applyFont="1" applyBorder="1">
      <alignment vertical="center"/>
    </xf>
    <xf numFmtId="0" fontId="5" fillId="0" borderId="36" xfId="0" applyFont="1" applyBorder="1">
      <alignment vertical="center"/>
    </xf>
    <xf numFmtId="0" fontId="11" fillId="0" borderId="8" xfId="0" applyFont="1" applyBorder="1" applyAlignment="1" applyProtection="1">
      <alignment horizontal="center" vertical="center"/>
      <protection locked="0"/>
    </xf>
    <xf numFmtId="0" fontId="11" fillId="0" borderId="8" xfId="0" applyFont="1" applyBorder="1" applyAlignment="1">
      <alignment horizontal="left" vertical="center"/>
    </xf>
    <xf numFmtId="0" fontId="11" fillId="0" borderId="0" xfId="0" applyFont="1" applyBorder="1" applyAlignment="1"/>
    <xf numFmtId="0" fontId="11" fillId="0" borderId="8" xfId="0" applyFont="1" applyBorder="1" applyProtection="1">
      <alignment vertical="center"/>
    </xf>
    <xf numFmtId="0" fontId="5" fillId="0" borderId="0" xfId="0" applyFont="1" applyBorder="1" applyAlignment="1">
      <alignment horizontal="left" vertical="center"/>
    </xf>
    <xf numFmtId="0" fontId="16" fillId="0" borderId="0" xfId="0" applyFont="1" applyAlignment="1">
      <alignment vertical="center"/>
    </xf>
    <xf numFmtId="0" fontId="13" fillId="0" borderId="0" xfId="0" applyFont="1" applyAlignment="1">
      <alignment vertical="center"/>
    </xf>
    <xf numFmtId="0" fontId="5" fillId="0" borderId="0" xfId="0" applyFont="1" applyBorder="1" applyAlignment="1" applyProtection="1">
      <alignment vertical="center"/>
    </xf>
    <xf numFmtId="0" fontId="5" fillId="0" borderId="0" xfId="0" applyFont="1" applyBorder="1" applyProtection="1">
      <alignment vertical="center"/>
    </xf>
    <xf numFmtId="0" fontId="5" fillId="0" borderId="0" xfId="0" applyNumberFormat="1" applyFont="1" applyBorder="1" applyAlignment="1" applyProtection="1">
      <alignment vertical="center"/>
    </xf>
    <xf numFmtId="0" fontId="5" fillId="0" borderId="0" xfId="0" applyFont="1" applyBorder="1" applyAlignment="1" applyProtection="1">
      <alignment horizontal="right" vertical="center"/>
    </xf>
    <xf numFmtId="0" fontId="5" fillId="0" borderId="16" xfId="0" applyFont="1" applyBorder="1" applyAlignment="1" applyProtection="1">
      <alignment horizontal="left" vertical="center"/>
    </xf>
    <xf numFmtId="0" fontId="5" fillId="0" borderId="8" xfId="0" applyFont="1" applyBorder="1" applyAlignment="1" applyProtection="1">
      <alignment vertical="center"/>
    </xf>
    <xf numFmtId="0" fontId="5" fillId="0" borderId="8" xfId="0" applyFont="1" applyBorder="1" applyProtection="1">
      <alignment vertical="center"/>
    </xf>
    <xf numFmtId="2" fontId="5" fillId="0" borderId="8" xfId="0" applyNumberFormat="1" applyFont="1" applyBorder="1" applyAlignment="1" applyProtection="1">
      <alignment vertical="center"/>
    </xf>
    <xf numFmtId="0" fontId="5" fillId="0" borderId="23" xfId="0" applyFont="1" applyBorder="1" applyAlignment="1" applyProtection="1">
      <alignment horizontal="left" vertical="center"/>
    </xf>
    <xf numFmtId="0" fontId="5" fillId="0" borderId="2" xfId="0" applyFont="1" applyBorder="1" applyAlignment="1" applyProtection="1">
      <alignment vertical="center"/>
    </xf>
    <xf numFmtId="0" fontId="5" fillId="0" borderId="3" xfId="0" applyFont="1" applyBorder="1" applyAlignment="1" applyProtection="1">
      <alignment vertical="center"/>
    </xf>
    <xf numFmtId="0" fontId="5" fillId="0" borderId="4" xfId="0" applyFont="1" applyBorder="1" applyAlignment="1" applyProtection="1">
      <alignment vertical="center"/>
    </xf>
    <xf numFmtId="0" fontId="5" fillId="0" borderId="22" xfId="0" applyFont="1" applyBorder="1" applyAlignment="1" applyProtection="1">
      <alignment horizontal="center" vertical="center"/>
    </xf>
    <xf numFmtId="0" fontId="5" fillId="0" borderId="25" xfId="0" applyFont="1" applyBorder="1" applyAlignment="1" applyProtection="1">
      <alignment vertical="center"/>
    </xf>
    <xf numFmtId="0" fontId="5" fillId="0" borderId="5" xfId="0" applyFont="1" applyBorder="1" applyAlignment="1" applyProtection="1">
      <alignment vertical="center"/>
    </xf>
    <xf numFmtId="0" fontId="5" fillId="0" borderId="6" xfId="0" applyFont="1" applyBorder="1" applyAlignment="1" applyProtection="1">
      <alignment vertical="center"/>
    </xf>
    <xf numFmtId="0" fontId="5" fillId="0" borderId="16" xfId="0" applyFont="1" applyBorder="1" applyAlignment="1" applyProtection="1">
      <alignment vertical="center"/>
    </xf>
    <xf numFmtId="0" fontId="13" fillId="0" borderId="3" xfId="0" applyFont="1" applyBorder="1" applyAlignment="1" applyProtection="1">
      <alignment horizontal="center" vertical="center"/>
    </xf>
    <xf numFmtId="0" fontId="5" fillId="0" borderId="0" xfId="0" applyFont="1" applyBorder="1" applyAlignment="1" applyProtection="1">
      <alignment horizontal="center" vertical="center"/>
    </xf>
    <xf numFmtId="0" fontId="5" fillId="0" borderId="8" xfId="0" applyFont="1" applyBorder="1" applyAlignment="1" applyProtection="1">
      <alignment horizontal="center" vertical="center"/>
    </xf>
    <xf numFmtId="0" fontId="5" fillId="0" borderId="7" xfId="0" applyFont="1" applyBorder="1" applyAlignment="1" applyProtection="1">
      <alignment vertical="center"/>
    </xf>
    <xf numFmtId="0" fontId="5" fillId="0" borderId="9" xfId="0" applyFont="1" applyBorder="1" applyAlignment="1" applyProtection="1">
      <alignment vertical="center"/>
    </xf>
    <xf numFmtId="0" fontId="5" fillId="0" borderId="23" xfId="0" applyFont="1" applyBorder="1" applyAlignment="1" applyProtection="1">
      <alignment vertical="center"/>
    </xf>
    <xf numFmtId="0" fontId="5" fillId="0" borderId="2" xfId="0" applyFont="1" applyBorder="1" applyAlignment="1" applyProtection="1">
      <alignment horizontal="center" vertical="center"/>
    </xf>
    <xf numFmtId="6" fontId="5" fillId="0" borderId="2" xfId="2" applyFont="1" applyBorder="1" applyAlignment="1" applyProtection="1">
      <alignment horizontal="center" vertical="center"/>
    </xf>
    <xf numFmtId="0" fontId="5" fillId="0" borderId="7" xfId="0" applyFont="1" applyBorder="1" applyAlignment="1" applyProtection="1">
      <alignment horizontal="center" vertical="center"/>
    </xf>
    <xf numFmtId="6" fontId="5" fillId="0" borderId="7" xfId="2" applyFont="1" applyBorder="1" applyAlignment="1" applyProtection="1">
      <alignment horizontal="center" vertical="center"/>
    </xf>
    <xf numFmtId="6" fontId="5" fillId="0" borderId="7" xfId="2" applyFont="1" applyBorder="1" applyAlignment="1" applyProtection="1">
      <alignment horizontal="right" vertical="center" indent="1"/>
    </xf>
    <xf numFmtId="0" fontId="5" fillId="0" borderId="18" xfId="0" applyFont="1" applyBorder="1" applyAlignment="1" applyProtection="1">
      <alignment vertical="center"/>
      <protection locked="0"/>
    </xf>
    <xf numFmtId="0" fontId="5" fillId="0" borderId="18" xfId="0" applyFont="1" applyBorder="1" applyAlignment="1" applyProtection="1">
      <alignment vertical="center"/>
    </xf>
    <xf numFmtId="0" fontId="5" fillId="0" borderId="21" xfId="0" applyFont="1" applyBorder="1" applyAlignment="1" applyProtection="1">
      <alignment vertical="center"/>
    </xf>
    <xf numFmtId="0" fontId="14" fillId="0" borderId="11" xfId="0" applyFont="1" applyBorder="1" applyProtection="1">
      <alignment vertical="center"/>
    </xf>
    <xf numFmtId="0" fontId="5" fillId="0" borderId="11" xfId="0" applyFont="1" applyBorder="1" applyProtection="1">
      <alignment vertical="center"/>
    </xf>
    <xf numFmtId="0" fontId="5" fillId="0" borderId="14" xfId="0" applyFont="1" applyBorder="1" applyProtection="1">
      <alignment vertical="center"/>
    </xf>
    <xf numFmtId="0" fontId="14" fillId="0" borderId="0" xfId="0" applyFont="1" applyBorder="1" applyProtection="1">
      <alignment vertical="center"/>
    </xf>
    <xf numFmtId="0" fontId="5" fillId="0" borderId="16" xfId="0" applyFont="1" applyBorder="1" applyProtection="1">
      <alignment vertical="center"/>
    </xf>
    <xf numFmtId="0" fontId="14" fillId="0" borderId="18" xfId="0" applyFont="1" applyBorder="1" applyProtection="1">
      <alignment vertical="center"/>
    </xf>
    <xf numFmtId="0" fontId="5" fillId="0" borderId="18" xfId="0" applyFont="1" applyBorder="1" applyProtection="1">
      <alignment vertical="center"/>
    </xf>
    <xf numFmtId="0" fontId="5" fillId="0" borderId="21" xfId="0" applyFont="1" applyBorder="1" applyProtection="1">
      <alignment vertical="center"/>
    </xf>
    <xf numFmtId="0" fontId="11" fillId="0" borderId="11" xfId="0" applyFont="1" applyBorder="1" applyAlignment="1">
      <alignment vertical="center"/>
    </xf>
    <xf numFmtId="0" fontId="11" fillId="0" borderId="7" xfId="0" applyFont="1" applyBorder="1" applyAlignment="1">
      <alignment vertical="center"/>
    </xf>
    <xf numFmtId="0" fontId="14" fillId="0" borderId="8" xfId="0" applyFont="1" applyBorder="1">
      <alignment vertical="center"/>
    </xf>
    <xf numFmtId="0" fontId="14" fillId="0" borderId="0" xfId="0" applyFont="1" applyBorder="1">
      <alignment vertical="center"/>
    </xf>
    <xf numFmtId="49" fontId="5" fillId="0" borderId="0" xfId="0" applyNumberFormat="1" applyFont="1" applyAlignment="1">
      <alignment horizontal="center" vertical="center"/>
    </xf>
    <xf numFmtId="0" fontId="5" fillId="0" borderId="0" xfId="0" applyFont="1" applyAlignment="1">
      <alignment vertical="top" wrapText="1"/>
    </xf>
    <xf numFmtId="0" fontId="5" fillId="0" borderId="0" xfId="0" applyFont="1" applyBorder="1" applyAlignment="1">
      <alignment horizontal="left" vertical="top"/>
    </xf>
    <xf numFmtId="0" fontId="5" fillId="0" borderId="0" xfId="0" applyFont="1" applyAlignment="1">
      <alignment vertical="center" wrapText="1"/>
    </xf>
    <xf numFmtId="0" fontId="5" fillId="0" borderId="0" xfId="0" applyFont="1" applyAlignment="1">
      <alignment vertical="center" shrinkToFit="1"/>
    </xf>
    <xf numFmtId="0" fontId="5" fillId="0" borderId="3" xfId="0" applyFont="1" applyBorder="1" applyProtection="1">
      <alignment vertical="center"/>
      <protection locked="0"/>
    </xf>
    <xf numFmtId="0" fontId="5" fillId="0" borderId="4" xfId="0" applyFont="1" applyBorder="1" applyAlignment="1">
      <alignment horizontal="left" vertical="center"/>
    </xf>
    <xf numFmtId="0" fontId="5" fillId="0" borderId="3" xfId="0" applyFont="1" applyBorder="1" applyAlignment="1">
      <alignment vertical="center" wrapText="1"/>
    </xf>
    <xf numFmtId="0" fontId="5" fillId="0" borderId="25" xfId="0" applyFont="1" applyBorder="1" applyAlignment="1">
      <alignment horizontal="left" vertical="center"/>
    </xf>
    <xf numFmtId="0" fontId="5" fillId="0" borderId="16" xfId="0" applyFont="1" applyBorder="1" applyAlignment="1">
      <alignment horizontal="left" vertical="center"/>
    </xf>
    <xf numFmtId="0" fontId="5" fillId="0" borderId="0" xfId="0" applyFont="1" applyBorder="1" applyAlignment="1" applyProtection="1">
      <alignment vertical="center"/>
      <protection locked="0"/>
    </xf>
    <xf numFmtId="6" fontId="5" fillId="0" borderId="2" xfId="2" applyFont="1" applyBorder="1" applyAlignment="1" applyProtection="1">
      <alignment vertical="center"/>
      <protection locked="0"/>
    </xf>
    <xf numFmtId="6" fontId="5" fillId="0" borderId="7" xfId="2" applyFont="1" applyBorder="1" applyAlignment="1" applyProtection="1">
      <alignment vertical="center"/>
      <protection locked="0"/>
    </xf>
    <xf numFmtId="0" fontId="5" fillId="0" borderId="15" xfId="0" applyFont="1" applyBorder="1" applyAlignment="1" applyProtection="1">
      <alignment vertical="center"/>
    </xf>
    <xf numFmtId="0" fontId="5" fillId="0" borderId="0" xfId="0" applyFont="1" applyBorder="1" applyAlignment="1" applyProtection="1">
      <alignment horizontal="right" vertical="center"/>
    </xf>
    <xf numFmtId="0" fontId="12" fillId="0" borderId="0" xfId="0" applyFont="1" applyAlignment="1">
      <alignment horizontal="center"/>
    </xf>
    <xf numFmtId="0" fontId="16" fillId="0" borderId="0" xfId="0" applyFont="1" applyAlignment="1">
      <alignment horizontal="center" vertical="top"/>
    </xf>
    <xf numFmtId="0" fontId="5" fillId="0" borderId="0" xfId="0" applyFont="1" applyAlignment="1">
      <alignment horizontal="center" vertical="center"/>
    </xf>
    <xf numFmtId="0" fontId="5" fillId="0" borderId="0" xfId="0" applyFont="1" applyAlignment="1" applyProtection="1">
      <alignment horizontal="left" vertical="center"/>
      <protection locked="0"/>
    </xf>
    <xf numFmtId="0" fontId="11" fillId="0" borderId="26"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15" xfId="0" applyFont="1" applyBorder="1" applyAlignment="1">
      <alignment horizontal="center" vertical="center"/>
    </xf>
    <xf numFmtId="0" fontId="11" fillId="0" borderId="0" xfId="0" applyFont="1" applyBorder="1" applyAlignment="1">
      <alignment horizontal="center" vertical="center"/>
    </xf>
    <xf numFmtId="0" fontId="11" fillId="0" borderId="6" xfId="0" applyFont="1"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2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5" fillId="0" borderId="0" xfId="0" applyFont="1" applyAlignment="1">
      <alignment horizontal="left" vertical="top" wrapText="1"/>
    </xf>
    <xf numFmtId="0" fontId="5" fillId="0" borderId="0" xfId="0" applyFont="1" applyAlignment="1">
      <alignment horizontal="left" vertical="top"/>
    </xf>
    <xf numFmtId="0" fontId="5" fillId="0" borderId="0" xfId="0" applyNumberFormat="1" applyFont="1" applyAlignment="1" applyProtection="1">
      <alignment horizontal="left" vertical="center"/>
      <protection locked="0"/>
    </xf>
    <xf numFmtId="0" fontId="5" fillId="0" borderId="5" xfId="0" applyFont="1" applyBorder="1" applyAlignment="1">
      <alignment horizontal="center" vertical="center"/>
    </xf>
    <xf numFmtId="0" fontId="5" fillId="0" borderId="0" xfId="0" applyFont="1" applyBorder="1" applyAlignment="1">
      <alignment horizontal="center" vertical="center"/>
    </xf>
    <xf numFmtId="0" fontId="14" fillId="0" borderId="26"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6" fontId="5" fillId="0" borderId="2" xfId="2" applyFont="1" applyBorder="1" applyAlignment="1">
      <alignment horizontal="center" vertical="center" wrapText="1"/>
    </xf>
    <xf numFmtId="6" fontId="5" fillId="0" borderId="3" xfId="2" applyFont="1" applyBorder="1" applyAlignment="1">
      <alignment horizontal="center" vertical="center" wrapText="1"/>
    </xf>
    <xf numFmtId="6" fontId="5" fillId="0" borderId="25" xfId="2" applyFont="1" applyBorder="1" applyAlignment="1">
      <alignment horizontal="center" vertical="center" wrapText="1"/>
    </xf>
    <xf numFmtId="6" fontId="5" fillId="0" borderId="7" xfId="2" applyFont="1" applyBorder="1" applyAlignment="1">
      <alignment horizontal="center" vertical="center" wrapText="1"/>
    </xf>
    <xf numFmtId="6" fontId="5" fillId="0" borderId="8" xfId="2" applyFont="1" applyBorder="1" applyAlignment="1">
      <alignment horizontal="center" vertical="center" wrapText="1"/>
    </xf>
    <xf numFmtId="6" fontId="5" fillId="0" borderId="23" xfId="2" applyFont="1" applyBorder="1" applyAlignment="1">
      <alignment horizontal="center" vertical="center" wrapText="1"/>
    </xf>
    <xf numFmtId="6" fontId="5" fillId="0" borderId="2" xfId="2" applyFont="1" applyBorder="1" applyAlignment="1">
      <alignment horizontal="right" vertical="center" indent="1"/>
    </xf>
    <xf numFmtId="6" fontId="5" fillId="0" borderId="3" xfId="2" applyFont="1" applyBorder="1" applyAlignment="1">
      <alignment horizontal="right" vertical="center" indent="1"/>
    </xf>
    <xf numFmtId="6" fontId="5" fillId="0" borderId="4" xfId="2" applyFont="1" applyBorder="1" applyAlignment="1">
      <alignment horizontal="right" vertical="center" indent="1"/>
    </xf>
    <xf numFmtId="6" fontId="5" fillId="0" borderId="7" xfId="2" applyFont="1" applyBorder="1" applyAlignment="1">
      <alignment horizontal="right" vertical="center" indent="1"/>
    </xf>
    <xf numFmtId="6" fontId="5" fillId="0" borderId="8" xfId="2" applyFont="1" applyBorder="1" applyAlignment="1">
      <alignment horizontal="right" vertical="center" indent="1"/>
    </xf>
    <xf numFmtId="6" fontId="5" fillId="0" borderId="9" xfId="2" applyFont="1" applyBorder="1" applyAlignment="1">
      <alignment horizontal="right" vertical="center" indent="1"/>
    </xf>
    <xf numFmtId="6" fontId="6" fillId="0" borderId="3" xfId="2" applyNumberFormat="1" applyFont="1" applyBorder="1" applyAlignment="1" applyProtection="1">
      <alignment horizontal="right" vertical="center" indent="1"/>
      <protection locked="0"/>
    </xf>
    <xf numFmtId="6" fontId="6" fillId="0" borderId="25" xfId="2" applyNumberFormat="1" applyFont="1" applyBorder="1" applyAlignment="1" applyProtection="1">
      <alignment horizontal="right" vertical="center" indent="1"/>
      <protection locked="0"/>
    </xf>
    <xf numFmtId="6" fontId="6" fillId="0" borderId="8" xfId="2" applyNumberFormat="1" applyFont="1" applyBorder="1" applyAlignment="1" applyProtection="1">
      <alignment horizontal="right" vertical="center" indent="1"/>
      <protection locked="0"/>
    </xf>
    <xf numFmtId="6" fontId="6" fillId="0" borderId="23" xfId="2" applyNumberFormat="1" applyFont="1" applyBorder="1" applyAlignment="1" applyProtection="1">
      <alignment horizontal="right" vertical="center" indent="1"/>
      <protection locked="0"/>
    </xf>
    <xf numFmtId="0" fontId="14" fillId="0" borderId="2" xfId="0" applyFont="1" applyBorder="1" applyAlignment="1">
      <alignment horizontal="center" vertical="center" wrapText="1"/>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6" fontId="5" fillId="0" borderId="2" xfId="2" applyFont="1" applyBorder="1" applyAlignment="1">
      <alignment horizontal="center" vertical="center"/>
    </xf>
    <xf numFmtId="6" fontId="5" fillId="0" borderId="3" xfId="2" applyFont="1" applyBorder="1" applyAlignment="1">
      <alignment horizontal="center" vertical="center"/>
    </xf>
    <xf numFmtId="6" fontId="5" fillId="0" borderId="25" xfId="2" applyFont="1" applyBorder="1" applyAlignment="1">
      <alignment horizontal="center" vertical="center"/>
    </xf>
    <xf numFmtId="6" fontId="5" fillId="0" borderId="7" xfId="2" applyFont="1" applyBorder="1" applyAlignment="1">
      <alignment horizontal="center" vertical="center"/>
    </xf>
    <xf numFmtId="6" fontId="5" fillId="0" borderId="8" xfId="2" applyFont="1" applyBorder="1" applyAlignment="1">
      <alignment horizontal="center" vertical="center"/>
    </xf>
    <xf numFmtId="6" fontId="5" fillId="0" borderId="23" xfId="2" applyFont="1" applyBorder="1" applyAlignment="1">
      <alignment horizontal="center" vertical="center"/>
    </xf>
    <xf numFmtId="0" fontId="5" fillId="0" borderId="26"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5" xfId="0" applyFont="1" applyBorder="1" applyAlignment="1">
      <alignment horizontal="center" vertical="center"/>
    </xf>
    <xf numFmtId="0" fontId="5" fillId="0" borderId="6" xfId="0" applyFont="1" applyBorder="1" applyAlignment="1">
      <alignment horizontal="center" vertical="center"/>
    </xf>
    <xf numFmtId="0" fontId="5" fillId="0" borderId="2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6" fontId="5" fillId="0" borderId="4" xfId="2" applyFont="1" applyBorder="1" applyAlignment="1">
      <alignment horizontal="center" vertical="center"/>
    </xf>
    <xf numFmtId="6" fontId="5" fillId="0" borderId="9" xfId="2" applyFont="1" applyBorder="1" applyAlignment="1">
      <alignment horizontal="center" vertical="center"/>
    </xf>
    <xf numFmtId="0" fontId="5" fillId="0" borderId="5" xfId="0" applyFont="1" applyBorder="1" applyAlignment="1">
      <alignment horizontal="center" vertical="center" wrapText="1"/>
    </xf>
    <xf numFmtId="0" fontId="5" fillId="0" borderId="7" xfId="0" applyFont="1" applyBorder="1" applyAlignment="1">
      <alignment horizontal="center" vertical="center"/>
    </xf>
    <xf numFmtId="2" fontId="5" fillId="0" borderId="0" xfId="0" applyNumberFormat="1" applyFont="1" applyBorder="1" applyAlignment="1" applyProtection="1">
      <alignment horizontal="center" vertical="center"/>
      <protection locked="0"/>
    </xf>
    <xf numFmtId="0" fontId="5" fillId="0" borderId="3" xfId="0" applyFont="1" applyBorder="1" applyAlignment="1" applyProtection="1">
      <alignment horizontal="left" vertical="center"/>
      <protection locked="0"/>
    </xf>
    <xf numFmtId="0" fontId="5" fillId="0" borderId="25" xfId="0" applyFont="1" applyBorder="1" applyAlignment="1" applyProtection="1">
      <alignment horizontal="left" vertical="center"/>
      <protection locked="0"/>
    </xf>
    <xf numFmtId="0" fontId="5" fillId="0" borderId="2"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0" fontId="5" fillId="0" borderId="7" xfId="0" applyFont="1" applyBorder="1" applyAlignment="1" applyProtection="1">
      <alignment horizontal="left" vertical="center"/>
      <protection locked="0"/>
    </xf>
    <xf numFmtId="0" fontId="5" fillId="0" borderId="8" xfId="0" applyFont="1" applyBorder="1" applyAlignment="1" applyProtection="1">
      <alignment horizontal="left" vertical="center"/>
      <protection locked="0"/>
    </xf>
    <xf numFmtId="0" fontId="5" fillId="0" borderId="23" xfId="0" applyFont="1" applyBorder="1" applyAlignment="1" applyProtection="1">
      <alignment horizontal="left" vertical="center"/>
      <protection locked="0"/>
    </xf>
    <xf numFmtId="0" fontId="5" fillId="0" borderId="24"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5" fillId="0" borderId="24" xfId="0" applyFont="1" applyBorder="1" applyAlignment="1">
      <alignment horizontal="center" vertical="center" wrapText="1"/>
    </xf>
    <xf numFmtId="0" fontId="5" fillId="0" borderId="29" xfId="0" applyFont="1" applyBorder="1" applyAlignment="1">
      <alignment horizontal="center" vertical="center"/>
    </xf>
    <xf numFmtId="0" fontId="5" fillId="0" borderId="30" xfId="0" applyFont="1" applyBorder="1" applyAlignment="1">
      <alignment horizontal="center" vertical="center"/>
    </xf>
    <xf numFmtId="2" fontId="5" fillId="0" borderId="0" xfId="0" applyNumberFormat="1" applyFont="1" applyBorder="1" applyAlignment="1" applyProtection="1">
      <alignment horizontal="center" vertical="center"/>
    </xf>
    <xf numFmtId="0" fontId="5" fillId="0" borderId="26" xfId="0" applyFont="1" applyBorder="1" applyAlignment="1">
      <alignment horizontal="center" vertical="center" wrapText="1"/>
    </xf>
    <xf numFmtId="2" fontId="5" fillId="0" borderId="22" xfId="0" applyNumberFormat="1" applyFont="1" applyBorder="1" applyAlignment="1" applyProtection="1">
      <alignment horizontal="right" vertical="center"/>
      <protection locked="0"/>
    </xf>
    <xf numFmtId="0" fontId="5" fillId="0" borderId="2"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 xfId="0" applyFont="1" applyBorder="1" applyAlignment="1">
      <alignment horizontal="center" vertical="center" wrapText="1"/>
    </xf>
    <xf numFmtId="0" fontId="5" fillId="0" borderId="0" xfId="0" applyFont="1" applyBorder="1" applyAlignment="1" applyProtection="1">
      <alignment horizontal="right" vertical="center"/>
      <protection locked="0"/>
    </xf>
    <xf numFmtId="0" fontId="5" fillId="0" borderId="8" xfId="0" applyFont="1" applyBorder="1" applyAlignment="1">
      <alignment horizontal="right" vertical="center"/>
    </xf>
    <xf numFmtId="0" fontId="5" fillId="0" borderId="20" xfId="0" applyFont="1" applyBorder="1" applyAlignment="1">
      <alignment horizontal="center" vertical="center"/>
    </xf>
    <xf numFmtId="2" fontId="13" fillId="0" borderId="0" xfId="0" applyNumberFormat="1" applyFont="1" applyBorder="1" applyAlignment="1">
      <alignment horizontal="center" vertical="center"/>
    </xf>
    <xf numFmtId="2" fontId="13" fillId="0" borderId="8" xfId="0" applyNumberFormat="1" applyFont="1" applyBorder="1" applyAlignment="1">
      <alignment horizontal="center" vertical="center"/>
    </xf>
    <xf numFmtId="2" fontId="5" fillId="0" borderId="8" xfId="0" applyNumberFormat="1" applyFont="1" applyBorder="1" applyAlignment="1" applyProtection="1">
      <alignment horizontal="right" vertical="center"/>
      <protection locked="0"/>
    </xf>
    <xf numFmtId="6" fontId="5" fillId="0" borderId="3" xfId="2" applyFont="1" applyBorder="1" applyAlignment="1" applyProtection="1">
      <alignment horizontal="right" vertical="center" indent="1"/>
      <protection locked="0"/>
    </xf>
    <xf numFmtId="6" fontId="5" fillId="0" borderId="4" xfId="2" applyFont="1" applyBorder="1" applyAlignment="1" applyProtection="1">
      <alignment horizontal="right" vertical="center" indent="1"/>
      <protection locked="0"/>
    </xf>
    <xf numFmtId="6" fontId="5" fillId="0" borderId="8" xfId="2" applyFont="1" applyBorder="1" applyAlignment="1" applyProtection="1">
      <alignment horizontal="right" vertical="center" indent="1"/>
      <protection locked="0"/>
    </xf>
    <xf numFmtId="6" fontId="5" fillId="0" borderId="9" xfId="2" applyFont="1" applyBorder="1" applyAlignment="1" applyProtection="1">
      <alignment horizontal="right" vertical="center" indent="1"/>
      <protection locked="0"/>
    </xf>
    <xf numFmtId="0" fontId="5" fillId="0" borderId="50" xfId="0" applyFont="1" applyBorder="1" applyAlignment="1">
      <alignment horizontal="center" vertical="center"/>
    </xf>
    <xf numFmtId="0" fontId="5" fillId="0" borderId="22" xfId="0" applyFont="1" applyBorder="1" applyAlignment="1">
      <alignment horizontal="center" vertical="center"/>
    </xf>
    <xf numFmtId="0" fontId="5" fillId="0" borderId="22" xfId="0" applyFont="1" applyBorder="1" applyAlignment="1" applyProtection="1">
      <alignment horizontal="left" vertical="center"/>
      <protection locked="0"/>
    </xf>
    <xf numFmtId="0" fontId="5" fillId="0" borderId="48"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5" fillId="0" borderId="9" xfId="0" applyFont="1" applyBorder="1" applyAlignment="1" applyProtection="1">
      <alignment horizontal="left" vertical="center"/>
      <protection locked="0"/>
    </xf>
    <xf numFmtId="0" fontId="6" fillId="0" borderId="0" xfId="0" applyFont="1" applyBorder="1" applyAlignment="1">
      <alignment horizontal="center" vertical="center"/>
    </xf>
    <xf numFmtId="0" fontId="6" fillId="0" borderId="6" xfId="0" applyFont="1" applyBorder="1" applyAlignment="1">
      <alignment horizontal="center" vertical="center"/>
    </xf>
    <xf numFmtId="0" fontId="5" fillId="0" borderId="0" xfId="0" applyFont="1" applyBorder="1" applyAlignment="1" applyProtection="1">
      <alignment horizontal="left" vertical="center"/>
      <protection locked="0"/>
    </xf>
    <xf numFmtId="0" fontId="5" fillId="0" borderId="6" xfId="0" applyFont="1" applyBorder="1" applyAlignment="1" applyProtection="1">
      <alignment horizontal="left" vertical="center"/>
      <protection locked="0"/>
    </xf>
    <xf numFmtId="0" fontId="5" fillId="0" borderId="3" xfId="0" applyFont="1" applyBorder="1" applyAlignment="1">
      <alignment horizontal="left" vertical="center"/>
    </xf>
    <xf numFmtId="0" fontId="16" fillId="0" borderId="0" xfId="0" applyFont="1" applyAlignment="1">
      <alignment horizontal="center" vertical="center"/>
    </xf>
    <xf numFmtId="177" fontId="5" fillId="0" borderId="2" xfId="3" applyNumberFormat="1" applyFont="1" applyBorder="1" applyAlignment="1">
      <alignment horizontal="center" vertical="center"/>
    </xf>
    <xf numFmtId="177" fontId="5" fillId="0" borderId="3" xfId="3" applyNumberFormat="1" applyFont="1" applyBorder="1" applyAlignment="1">
      <alignment horizontal="center" vertical="center"/>
    </xf>
    <xf numFmtId="177" fontId="5" fillId="0" borderId="4" xfId="3" applyNumberFormat="1" applyFont="1" applyBorder="1" applyAlignment="1">
      <alignment horizontal="center" vertical="center"/>
    </xf>
    <xf numFmtId="177" fontId="5" fillId="0" borderId="7" xfId="3" applyNumberFormat="1" applyFont="1" applyBorder="1" applyAlignment="1">
      <alignment horizontal="center" vertical="center"/>
    </xf>
    <xf numFmtId="177" fontId="5" fillId="0" borderId="8" xfId="3" applyNumberFormat="1" applyFont="1" applyBorder="1" applyAlignment="1">
      <alignment horizontal="center" vertical="center"/>
    </xf>
    <xf numFmtId="177" fontId="5" fillId="0" borderId="9" xfId="3" applyNumberFormat="1" applyFont="1" applyBorder="1" applyAlignment="1">
      <alignment horizontal="center" vertical="center"/>
    </xf>
    <xf numFmtId="0" fontId="13" fillId="0" borderId="3" xfId="0" applyFont="1" applyBorder="1" applyAlignment="1">
      <alignment horizontal="center" vertical="center"/>
    </xf>
    <xf numFmtId="0" fontId="13" fillId="0" borderId="8" xfId="0" applyFont="1" applyBorder="1" applyAlignment="1">
      <alignment horizontal="center" vertical="center"/>
    </xf>
    <xf numFmtId="0" fontId="5" fillId="0" borderId="3" xfId="0" applyFont="1" applyBorder="1" applyAlignment="1">
      <alignment vertical="center"/>
    </xf>
    <xf numFmtId="0" fontId="5" fillId="0" borderId="8" xfId="0" applyFont="1" applyBorder="1" applyAlignment="1">
      <alignment vertical="center"/>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4" xfId="0"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9" xfId="0" applyFont="1" applyBorder="1" applyAlignment="1">
      <alignment horizontal="center" vertical="top" wrapText="1"/>
    </xf>
    <xf numFmtId="3" fontId="12" fillId="0" borderId="18" xfId="0" applyNumberFormat="1" applyFont="1" applyBorder="1" applyAlignment="1" applyProtection="1">
      <alignment horizontal="center" vertical="center"/>
      <protection locked="0"/>
    </xf>
    <xf numFmtId="0" fontId="19" fillId="0" borderId="0" xfId="0" applyFont="1" applyAlignment="1">
      <alignment horizontal="right" vertical="center"/>
    </xf>
    <xf numFmtId="0" fontId="15" fillId="0" borderId="0" xfId="0" applyFont="1" applyAlignment="1">
      <alignment horizontal="center" vertical="center"/>
    </xf>
    <xf numFmtId="0" fontId="17" fillId="0" borderId="31" xfId="0" applyFont="1" applyBorder="1" applyAlignment="1">
      <alignment horizontal="center" vertical="center" wrapText="1"/>
    </xf>
    <xf numFmtId="0" fontId="17" fillId="0" borderId="32" xfId="0" applyFont="1" applyBorder="1" applyAlignment="1">
      <alignment horizontal="center" vertical="center" wrapText="1"/>
    </xf>
    <xf numFmtId="0" fontId="17" fillId="0" borderId="33" xfId="0" applyFont="1" applyBorder="1" applyAlignment="1">
      <alignment horizontal="center" vertical="center" wrapText="1"/>
    </xf>
    <xf numFmtId="2" fontId="12" fillId="0" borderId="32" xfId="0" applyNumberFormat="1" applyFont="1" applyBorder="1" applyAlignment="1">
      <alignment horizontal="right" vertical="center"/>
    </xf>
    <xf numFmtId="0" fontId="17" fillId="0" borderId="17"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21" xfId="0" applyFont="1" applyBorder="1" applyAlignment="1">
      <alignment horizontal="center" vertical="center" wrapText="1"/>
    </xf>
    <xf numFmtId="2" fontId="12" fillId="0" borderId="18" xfId="0" applyNumberFormat="1" applyFont="1" applyBorder="1" applyAlignment="1">
      <alignment horizontal="right" vertical="center"/>
    </xf>
    <xf numFmtId="0" fontId="5" fillId="0" borderId="0" xfId="0" applyFont="1" applyAlignment="1">
      <alignment vertical="center" wrapText="1" shrinkToFit="1"/>
    </xf>
    <xf numFmtId="0" fontId="5" fillId="0" borderId="0" xfId="0" applyFont="1" applyAlignment="1">
      <alignment vertical="center" wrapText="1"/>
    </xf>
    <xf numFmtId="0" fontId="5" fillId="0" borderId="0" xfId="0" applyFont="1" applyAlignment="1">
      <alignment vertical="top" wrapText="1"/>
    </xf>
    <xf numFmtId="0" fontId="5" fillId="0" borderId="0" xfId="0" applyFont="1" applyAlignment="1">
      <alignment horizontal="center" vertical="top"/>
    </xf>
    <xf numFmtId="0" fontId="5" fillId="0" borderId="0" xfId="0" applyFont="1" applyAlignment="1">
      <alignment horizontal="left" vertical="center"/>
    </xf>
    <xf numFmtId="0" fontId="5" fillId="0" borderId="0" xfId="0" applyFont="1" applyAlignment="1">
      <alignment vertical="center"/>
    </xf>
    <xf numFmtId="0" fontId="5" fillId="0" borderId="8" xfId="0" applyFont="1" applyBorder="1" applyAlignment="1">
      <alignment horizontal="left" vertical="top"/>
    </xf>
    <xf numFmtId="0" fontId="5" fillId="0" borderId="8" xfId="0" applyFont="1" applyBorder="1" applyAlignment="1" applyProtection="1">
      <alignment horizontal="right" vertical="center"/>
      <protection locked="0"/>
    </xf>
    <xf numFmtId="2" fontId="5" fillId="0" borderId="8" xfId="0" applyNumberFormat="1" applyFont="1" applyBorder="1" applyAlignment="1">
      <alignment horizontal="right" vertical="center"/>
    </xf>
    <xf numFmtId="0" fontId="5" fillId="0" borderId="0" xfId="0" applyFont="1" applyAlignment="1" applyProtection="1">
      <alignment horizontal="left" vertical="center"/>
    </xf>
    <xf numFmtId="3" fontId="11" fillId="0" borderId="0" xfId="0" applyNumberFormat="1" applyFont="1" applyBorder="1" applyAlignment="1">
      <alignment horizontal="center" vertical="center"/>
    </xf>
    <xf numFmtId="0" fontId="5" fillId="0" borderId="0" xfId="0" applyFont="1" applyAlignment="1" applyProtection="1">
      <alignment horizontal="center" vertical="top"/>
      <protection locked="0"/>
    </xf>
    <xf numFmtId="49" fontId="5" fillId="0" borderId="0" xfId="0" applyNumberFormat="1" applyFont="1" applyAlignment="1" applyProtection="1">
      <alignment horizontal="center" vertical="top"/>
      <protection locked="0"/>
    </xf>
    <xf numFmtId="0" fontId="5" fillId="0" borderId="0" xfId="0" applyFont="1" applyAlignment="1">
      <alignment horizontal="right" vertical="top" wrapText="1" indent="1"/>
    </xf>
    <xf numFmtId="0" fontId="5" fillId="0" borderId="0" xfId="0" applyNumberFormat="1" applyFont="1" applyAlignment="1" applyProtection="1">
      <alignment horizontal="left" vertical="center"/>
    </xf>
    <xf numFmtId="0" fontId="5" fillId="0" borderId="26" xfId="0" applyFont="1" applyBorder="1" applyAlignment="1" applyProtection="1">
      <alignment horizontal="center" vertical="center"/>
    </xf>
    <xf numFmtId="0" fontId="5" fillId="0" borderId="3" xfId="0" applyFont="1" applyBorder="1" applyAlignment="1" applyProtection="1">
      <alignment horizontal="center" vertical="center"/>
    </xf>
    <xf numFmtId="0" fontId="5" fillId="0" borderId="4" xfId="0" applyFont="1" applyBorder="1" applyAlignment="1" applyProtection="1">
      <alignment horizontal="center" vertical="center"/>
    </xf>
    <xf numFmtId="0" fontId="5" fillId="0" borderId="15" xfId="0" applyFont="1" applyBorder="1" applyAlignment="1" applyProtection="1">
      <alignment horizontal="center" vertical="center"/>
    </xf>
    <xf numFmtId="0" fontId="5" fillId="0" borderId="0" xfId="0" applyFont="1" applyBorder="1" applyAlignment="1" applyProtection="1">
      <alignment horizontal="center" vertical="center"/>
    </xf>
    <xf numFmtId="0" fontId="5" fillId="0" borderId="6" xfId="0" applyFont="1" applyBorder="1" applyAlignment="1" applyProtection="1">
      <alignment horizontal="center" vertical="center"/>
    </xf>
    <xf numFmtId="0" fontId="5" fillId="0" borderId="27" xfId="0" applyFont="1" applyBorder="1" applyAlignment="1" applyProtection="1">
      <alignment horizontal="center" vertical="center"/>
    </xf>
    <xf numFmtId="0" fontId="5" fillId="0" borderId="8" xfId="0" applyFont="1" applyBorder="1" applyAlignment="1" applyProtection="1">
      <alignment horizontal="center" vertical="center"/>
    </xf>
    <xf numFmtId="0" fontId="5" fillId="0" borderId="9" xfId="0" applyFont="1" applyBorder="1" applyAlignment="1" applyProtection="1">
      <alignment horizontal="center" vertical="center"/>
    </xf>
    <xf numFmtId="0" fontId="5" fillId="0" borderId="5" xfId="0" applyFont="1" applyBorder="1" applyAlignment="1" applyProtection="1">
      <alignment horizontal="center" vertical="center"/>
    </xf>
    <xf numFmtId="0" fontId="5" fillId="0" borderId="20" xfId="0" applyFont="1" applyBorder="1" applyAlignment="1" applyProtection="1">
      <alignment horizontal="center" vertical="center"/>
    </xf>
    <xf numFmtId="0" fontId="5" fillId="0" borderId="18" xfId="0" applyFont="1" applyBorder="1" applyAlignment="1" applyProtection="1">
      <alignment horizontal="center" vertical="center"/>
    </xf>
    <xf numFmtId="0" fontId="5" fillId="0" borderId="13" xfId="0" applyFont="1" applyBorder="1" applyAlignment="1" applyProtection="1">
      <alignment horizontal="center" vertical="center"/>
    </xf>
    <xf numFmtId="0" fontId="5" fillId="0" borderId="11" xfId="0" applyFont="1" applyBorder="1" applyAlignment="1" applyProtection="1">
      <alignment horizontal="center" vertical="center"/>
    </xf>
    <xf numFmtId="0" fontId="5" fillId="0" borderId="2" xfId="0" applyFont="1" applyBorder="1" applyAlignment="1" applyProtection="1">
      <alignment horizontal="center" vertical="center" wrapText="1"/>
    </xf>
    <xf numFmtId="0" fontId="5" fillId="0" borderId="3" xfId="0" applyFont="1" applyBorder="1" applyAlignment="1" applyProtection="1">
      <alignment horizontal="center" vertical="center" wrapText="1"/>
    </xf>
    <xf numFmtId="0" fontId="5" fillId="0" borderId="4" xfId="0" applyFont="1" applyBorder="1" applyAlignment="1" applyProtection="1">
      <alignment horizontal="center" vertical="center" wrapText="1"/>
    </xf>
    <xf numFmtId="0" fontId="5" fillId="0" borderId="7"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5" fillId="0" borderId="9" xfId="0" applyFont="1" applyBorder="1" applyAlignment="1" applyProtection="1">
      <alignment horizontal="center" vertical="center" wrapText="1"/>
    </xf>
    <xf numFmtId="6" fontId="5" fillId="0" borderId="2" xfId="2" applyFont="1" applyBorder="1" applyAlignment="1" applyProtection="1">
      <alignment horizontal="center" vertical="center"/>
    </xf>
    <xf numFmtId="6" fontId="5" fillId="0" borderId="3" xfId="2" applyFont="1" applyBorder="1" applyAlignment="1" applyProtection="1">
      <alignment horizontal="center" vertical="center"/>
    </xf>
    <xf numFmtId="6" fontId="5" fillId="0" borderId="4" xfId="2" applyFont="1" applyBorder="1" applyAlignment="1" applyProtection="1">
      <alignment horizontal="center" vertical="center"/>
    </xf>
    <xf numFmtId="6" fontId="5" fillId="0" borderId="7" xfId="2" applyFont="1" applyBorder="1" applyAlignment="1" applyProtection="1">
      <alignment horizontal="center" vertical="center"/>
    </xf>
    <xf numFmtId="6" fontId="5" fillId="0" borderId="8" xfId="2" applyFont="1" applyBorder="1" applyAlignment="1" applyProtection="1">
      <alignment horizontal="center" vertical="center"/>
    </xf>
    <xf numFmtId="6" fontId="5" fillId="0" borderId="9" xfId="2" applyFont="1" applyBorder="1" applyAlignment="1" applyProtection="1">
      <alignment horizontal="center" vertical="center"/>
    </xf>
    <xf numFmtId="6" fontId="6" fillId="0" borderId="3" xfId="2" applyFont="1" applyBorder="1" applyAlignment="1" applyProtection="1">
      <alignment horizontal="right" vertical="center" indent="1"/>
    </xf>
    <xf numFmtId="6" fontId="6" fillId="0" borderId="25" xfId="2" applyFont="1" applyBorder="1" applyAlignment="1" applyProtection="1">
      <alignment horizontal="right" vertical="center" indent="1"/>
    </xf>
    <xf numFmtId="6" fontId="6" fillId="0" borderId="8" xfId="2" applyFont="1" applyBorder="1" applyAlignment="1" applyProtection="1">
      <alignment horizontal="right" vertical="center" indent="1"/>
    </xf>
    <xf numFmtId="6" fontId="6" fillId="0" borderId="23" xfId="2" applyFont="1" applyBorder="1" applyAlignment="1" applyProtection="1">
      <alignment horizontal="right" vertical="center" indent="1"/>
    </xf>
    <xf numFmtId="6" fontId="5" fillId="0" borderId="2" xfId="2" applyFont="1" applyBorder="1" applyAlignment="1" applyProtection="1">
      <alignment horizontal="right" vertical="center" indent="1"/>
      <protection locked="0"/>
    </xf>
    <xf numFmtId="6" fontId="5" fillId="0" borderId="7" xfId="2" applyFont="1" applyBorder="1" applyAlignment="1" applyProtection="1">
      <alignment horizontal="right" vertical="center" indent="1"/>
      <protection locked="0"/>
    </xf>
    <xf numFmtId="6" fontId="5" fillId="0" borderId="25" xfId="2" applyFont="1" applyBorder="1" applyAlignment="1" applyProtection="1">
      <alignment horizontal="center" vertical="center"/>
    </xf>
    <xf numFmtId="6" fontId="5" fillId="0" borderId="23" xfId="2" applyFont="1" applyBorder="1" applyAlignment="1" applyProtection="1">
      <alignment horizontal="center" vertical="center"/>
    </xf>
    <xf numFmtId="0" fontId="5" fillId="0" borderId="5" xfId="0" applyFont="1" applyBorder="1" applyAlignment="1" applyProtection="1">
      <alignment horizontal="center" vertical="center" wrapText="1"/>
    </xf>
    <xf numFmtId="0" fontId="5" fillId="0" borderId="7" xfId="0" applyFont="1" applyBorder="1" applyAlignment="1" applyProtection="1">
      <alignment horizontal="center" vertical="center"/>
    </xf>
    <xf numFmtId="0" fontId="5" fillId="0" borderId="2" xfId="0" applyFont="1" applyBorder="1" applyAlignment="1" applyProtection="1">
      <alignment horizontal="center" vertical="center"/>
    </xf>
    <xf numFmtId="0" fontId="5" fillId="0" borderId="10" xfId="0" applyFont="1" applyBorder="1" applyAlignment="1" applyProtection="1">
      <alignment horizontal="center" vertical="center"/>
    </xf>
    <xf numFmtId="0" fontId="5" fillId="0" borderId="12" xfId="0" applyFont="1" applyBorder="1" applyAlignment="1" applyProtection="1">
      <alignment horizontal="center" vertical="center"/>
    </xf>
    <xf numFmtId="0" fontId="5" fillId="0" borderId="13" xfId="0" applyFont="1" applyBorder="1" applyAlignment="1" applyProtection="1">
      <alignment horizontal="left" vertical="center"/>
    </xf>
    <xf numFmtId="0" fontId="5" fillId="0" borderId="11" xfId="0" applyFont="1" applyBorder="1" applyAlignment="1" applyProtection="1">
      <alignment horizontal="left" vertical="center"/>
    </xf>
    <xf numFmtId="0" fontId="5" fillId="0" borderId="14" xfId="0" applyFont="1" applyBorder="1" applyAlignment="1" applyProtection="1">
      <alignment horizontal="left" vertical="center"/>
    </xf>
    <xf numFmtId="0" fontId="5" fillId="0" borderId="7" xfId="0" applyFont="1" applyBorder="1" applyAlignment="1" applyProtection="1">
      <alignment horizontal="left" vertical="center"/>
    </xf>
    <xf numFmtId="0" fontId="5" fillId="0" borderId="8" xfId="0" applyFont="1" applyBorder="1" applyAlignment="1" applyProtection="1">
      <alignment horizontal="left" vertical="center"/>
    </xf>
    <xf numFmtId="0" fontId="5" fillId="0" borderId="23" xfId="0" applyFont="1" applyBorder="1" applyAlignment="1" applyProtection="1">
      <alignment horizontal="left" vertical="center"/>
    </xf>
    <xf numFmtId="0" fontId="5" fillId="0" borderId="53" xfId="0" applyFont="1" applyBorder="1" applyAlignment="1" applyProtection="1">
      <alignment horizontal="center" vertical="center" wrapText="1"/>
    </xf>
    <xf numFmtId="0" fontId="5" fillId="0" borderId="54" xfId="0" applyFont="1" applyBorder="1" applyAlignment="1" applyProtection="1">
      <alignment horizontal="center" vertical="center" wrapText="1"/>
    </xf>
    <xf numFmtId="0" fontId="5" fillId="0" borderId="55"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2" fontId="13" fillId="0" borderId="0" xfId="0" applyNumberFormat="1" applyFont="1" applyBorder="1" applyAlignment="1" applyProtection="1">
      <alignment horizontal="center" vertical="center"/>
    </xf>
    <xf numFmtId="2" fontId="13" fillId="0" borderId="8" xfId="0" applyNumberFormat="1" applyFont="1" applyBorder="1" applyAlignment="1" applyProtection="1">
      <alignment horizontal="center" vertical="center"/>
    </xf>
    <xf numFmtId="0" fontId="13" fillId="0" borderId="0" xfId="0" applyFont="1" applyBorder="1" applyAlignment="1" applyProtection="1">
      <alignment horizontal="center" vertical="center"/>
      <protection locked="0"/>
    </xf>
    <xf numFmtId="0" fontId="13" fillId="0" borderId="8" xfId="0" applyFont="1" applyBorder="1" applyAlignment="1" applyProtection="1">
      <alignment horizontal="center" vertical="center"/>
      <protection locked="0"/>
    </xf>
    <xf numFmtId="0" fontId="13" fillId="0" borderId="0" xfId="0" applyFont="1" applyBorder="1" applyAlignment="1" applyProtection="1">
      <alignment horizontal="center" vertical="center"/>
    </xf>
    <xf numFmtId="0" fontId="13" fillId="0" borderId="8" xfId="0" applyFont="1" applyBorder="1" applyAlignment="1" applyProtection="1">
      <alignment horizontal="center" vertical="center"/>
    </xf>
    <xf numFmtId="2" fontId="5" fillId="0" borderId="22" xfId="0" applyNumberFormat="1" applyFont="1" applyBorder="1" applyAlignment="1" applyProtection="1">
      <alignment horizontal="right" vertical="center"/>
    </xf>
    <xf numFmtId="0" fontId="5" fillId="0" borderId="0" xfId="0" applyFont="1" applyBorder="1" applyAlignment="1" applyProtection="1">
      <alignment horizontal="right" vertical="center"/>
    </xf>
    <xf numFmtId="0" fontId="5" fillId="0" borderId="17" xfId="0" applyFont="1" applyBorder="1" applyAlignment="1" applyProtection="1">
      <alignment horizontal="center" vertical="center"/>
    </xf>
    <xf numFmtId="0" fontId="5" fillId="0" borderId="19" xfId="0" applyFont="1" applyBorder="1" applyAlignment="1" applyProtection="1">
      <alignment horizontal="center" vertical="center"/>
    </xf>
    <xf numFmtId="0" fontId="5" fillId="0" borderId="56" xfId="0" applyFont="1" applyBorder="1" applyAlignment="1" applyProtection="1">
      <alignment horizontal="center" vertical="center" wrapText="1"/>
    </xf>
    <xf numFmtId="6" fontId="5" fillId="0" borderId="2" xfId="2" applyFont="1" applyBorder="1" applyAlignment="1" applyProtection="1">
      <alignment horizontal="center" vertical="center" wrapText="1"/>
    </xf>
    <xf numFmtId="6" fontId="5" fillId="0" borderId="3" xfId="2" applyFont="1" applyBorder="1" applyAlignment="1" applyProtection="1">
      <alignment horizontal="center" vertical="center" wrapText="1"/>
    </xf>
    <xf numFmtId="6" fontId="5" fillId="0" borderId="25" xfId="2" applyFont="1" applyBorder="1" applyAlignment="1" applyProtection="1">
      <alignment horizontal="center" vertical="center" wrapText="1"/>
    </xf>
    <xf numFmtId="6" fontId="5" fillId="0" borderId="7" xfId="2" applyFont="1" applyBorder="1" applyAlignment="1" applyProtection="1">
      <alignment horizontal="center" vertical="center" wrapText="1"/>
    </xf>
    <xf numFmtId="6" fontId="5" fillId="0" borderId="8" xfId="2" applyFont="1" applyBorder="1" applyAlignment="1" applyProtection="1">
      <alignment horizontal="center" vertical="center" wrapText="1"/>
    </xf>
    <xf numFmtId="6" fontId="5" fillId="0" borderId="23" xfId="2" applyFont="1" applyBorder="1" applyAlignment="1" applyProtection="1">
      <alignment horizontal="center" vertical="center" wrapText="1"/>
    </xf>
    <xf numFmtId="0" fontId="5" fillId="0" borderId="26" xfId="0" applyFont="1" applyBorder="1" applyAlignment="1" applyProtection="1">
      <alignment horizontal="center" vertical="center" wrapText="1"/>
    </xf>
    <xf numFmtId="0" fontId="5" fillId="0" borderId="27" xfId="0" applyFont="1" applyBorder="1" applyAlignment="1" applyProtection="1">
      <alignment horizontal="center" vertical="center" wrapText="1"/>
    </xf>
    <xf numFmtId="2" fontId="5" fillId="0" borderId="8" xfId="0" applyNumberFormat="1" applyFont="1" applyBorder="1" applyAlignment="1" applyProtection="1">
      <alignment horizontal="center" vertical="center"/>
      <protection locked="0"/>
    </xf>
    <xf numFmtId="2" fontId="5" fillId="0" borderId="8" xfId="0" applyNumberFormat="1" applyFont="1" applyBorder="1" applyAlignment="1" applyProtection="1">
      <alignment horizontal="right" vertical="center"/>
    </xf>
    <xf numFmtId="0" fontId="5" fillId="0" borderId="38" xfId="0" applyFont="1" applyBorder="1" applyAlignment="1">
      <alignment horizontal="center" vertical="center"/>
    </xf>
    <xf numFmtId="0" fontId="5" fillId="0" borderId="37" xfId="0" applyFont="1" applyBorder="1" applyAlignment="1">
      <alignment horizontal="center" vertical="center"/>
    </xf>
    <xf numFmtId="0" fontId="5" fillId="0" borderId="76" xfId="0" applyFont="1" applyBorder="1" applyAlignment="1">
      <alignment horizontal="center" vertical="center"/>
    </xf>
    <xf numFmtId="0" fontId="5" fillId="0" borderId="75" xfId="0" applyFont="1" applyBorder="1" applyAlignment="1">
      <alignment horizontal="center" vertical="center"/>
    </xf>
    <xf numFmtId="0" fontId="5" fillId="0" borderId="35"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77" xfId="0" applyFont="1" applyBorder="1" applyAlignment="1">
      <alignment horizontal="center" vertical="center" wrapText="1"/>
    </xf>
    <xf numFmtId="6" fontId="5" fillId="0" borderId="78" xfId="2" applyFont="1" applyBorder="1" applyAlignment="1">
      <alignment horizontal="center" vertical="center"/>
    </xf>
    <xf numFmtId="6" fontId="5" fillId="0" borderId="34" xfId="2" applyFont="1" applyBorder="1" applyAlignment="1">
      <alignment horizontal="center" vertical="center"/>
    </xf>
    <xf numFmtId="6" fontId="5" fillId="0" borderId="77" xfId="2" applyFont="1" applyBorder="1" applyAlignment="1">
      <alignment horizontal="center" vertical="center"/>
    </xf>
    <xf numFmtId="0" fontId="5" fillId="0" borderId="78" xfId="0" applyFont="1" applyBorder="1" applyAlignment="1">
      <alignment horizontal="center" vertical="center"/>
    </xf>
    <xf numFmtId="0" fontId="5" fillId="0" borderId="34" xfId="0" applyFont="1" applyBorder="1" applyAlignment="1">
      <alignment horizontal="center" vertical="center"/>
    </xf>
    <xf numFmtId="0" fontId="5" fillId="0" borderId="36" xfId="0" applyFont="1" applyBorder="1" applyAlignment="1">
      <alignment horizontal="center" vertical="center"/>
    </xf>
    <xf numFmtId="0" fontId="5" fillId="0" borderId="68" xfId="0" applyFont="1" applyBorder="1" applyAlignment="1">
      <alignment horizontal="center" vertical="center"/>
    </xf>
    <xf numFmtId="0" fontId="5" fillId="0" borderId="66" xfId="0" applyFont="1" applyBorder="1" applyAlignment="1">
      <alignment horizontal="center" vertical="center"/>
    </xf>
    <xf numFmtId="0" fontId="5" fillId="0" borderId="67" xfId="0" applyFont="1" applyBorder="1" applyAlignment="1">
      <alignment horizontal="center" vertical="center"/>
    </xf>
    <xf numFmtId="6" fontId="5" fillId="0" borderId="86" xfId="2" applyFont="1" applyBorder="1" applyAlignment="1">
      <alignment horizontal="center" vertical="center"/>
    </xf>
    <xf numFmtId="0" fontId="5" fillId="0" borderId="86" xfId="0" applyFont="1" applyBorder="1" applyAlignment="1">
      <alignment horizontal="center" vertical="center"/>
    </xf>
    <xf numFmtId="0" fontId="5" fillId="0" borderId="90" xfId="0" applyFont="1" applyBorder="1" applyAlignment="1">
      <alignment horizontal="center" vertical="center"/>
    </xf>
    <xf numFmtId="6" fontId="5" fillId="0" borderId="91" xfId="2" applyFont="1" applyBorder="1" applyAlignment="1">
      <alignment horizontal="center" vertical="center"/>
    </xf>
    <xf numFmtId="6" fontId="5" fillId="0" borderId="18" xfId="2" applyFont="1" applyBorder="1" applyAlignment="1">
      <alignment horizontal="center" vertical="center"/>
    </xf>
    <xf numFmtId="6" fontId="5" fillId="0" borderId="85" xfId="2" applyFont="1" applyBorder="1" applyAlignment="1">
      <alignment horizontal="center" vertical="center"/>
    </xf>
    <xf numFmtId="0" fontId="5" fillId="0" borderId="21" xfId="0" applyFont="1" applyBorder="1" applyAlignment="1">
      <alignment horizontal="center" vertical="center"/>
    </xf>
    <xf numFmtId="0" fontId="5" fillId="0" borderId="85" xfId="0" applyFont="1" applyBorder="1" applyAlignment="1">
      <alignment horizontal="center" vertical="center"/>
    </xf>
    <xf numFmtId="0" fontId="5" fillId="0" borderId="89" xfId="0" applyFont="1" applyBorder="1" applyAlignment="1">
      <alignment horizontal="center" vertical="center" wrapText="1"/>
    </xf>
    <xf numFmtId="0" fontId="5" fillId="0" borderId="89" xfId="0" applyFont="1" applyBorder="1" applyAlignment="1">
      <alignment horizontal="center" vertical="center"/>
    </xf>
    <xf numFmtId="0" fontId="5" fillId="0" borderId="92" xfId="0" applyFont="1" applyBorder="1" applyAlignment="1">
      <alignment horizontal="center" vertical="center"/>
    </xf>
    <xf numFmtId="0" fontId="5" fillId="0" borderId="93" xfId="0" applyFont="1" applyBorder="1" applyAlignment="1">
      <alignment horizontal="center" vertical="center"/>
    </xf>
    <xf numFmtId="0" fontId="5" fillId="0" borderId="71" xfId="0" applyFont="1" applyBorder="1" applyAlignment="1">
      <alignment horizontal="center" vertical="center"/>
    </xf>
    <xf numFmtId="0" fontId="5" fillId="0" borderId="72" xfId="0" applyFont="1" applyBorder="1" applyAlignment="1">
      <alignment horizontal="center" vertical="center"/>
    </xf>
    <xf numFmtId="0" fontId="5" fillId="0" borderId="87" xfId="0" applyFont="1" applyBorder="1" applyAlignment="1">
      <alignment horizontal="center" vertical="center"/>
    </xf>
    <xf numFmtId="0" fontId="5" fillId="0" borderId="79" xfId="0" applyFont="1" applyBorder="1" applyAlignment="1">
      <alignment horizontal="center" vertical="center"/>
    </xf>
    <xf numFmtId="0" fontId="5" fillId="0" borderId="80" xfId="0" applyFont="1" applyBorder="1" applyAlignment="1">
      <alignment horizontal="center" vertical="center"/>
    </xf>
    <xf numFmtId="0" fontId="5" fillId="0" borderId="57" xfId="0" applyFont="1" applyBorder="1" applyAlignment="1">
      <alignment horizontal="center" vertical="center"/>
    </xf>
    <xf numFmtId="6" fontId="5" fillId="0" borderId="58" xfId="2" applyFont="1" applyBorder="1" applyAlignment="1">
      <alignment horizontal="center" vertical="center"/>
    </xf>
    <xf numFmtId="6" fontId="5" fillId="0" borderId="11" xfId="2" applyFont="1" applyBorder="1" applyAlignment="1">
      <alignment horizontal="center" vertical="center"/>
    </xf>
    <xf numFmtId="6" fontId="5" fillId="0" borderId="57" xfId="2" applyFont="1" applyBorder="1" applyAlignment="1">
      <alignment horizontal="center" vertical="center"/>
    </xf>
    <xf numFmtId="0" fontId="5" fillId="0" borderId="14" xfId="0" applyFont="1" applyBorder="1" applyAlignment="1">
      <alignment horizontal="center" vertical="center"/>
    </xf>
    <xf numFmtId="0" fontId="13" fillId="0" borderId="18" xfId="0" applyFont="1" applyBorder="1" applyAlignment="1">
      <alignment horizontal="center" vertical="center"/>
    </xf>
    <xf numFmtId="0" fontId="5" fillId="0" borderId="70" xfId="0" applyFont="1" applyBorder="1" applyAlignment="1">
      <alignment horizontal="center" vertical="center"/>
    </xf>
    <xf numFmtId="0" fontId="5" fillId="0" borderId="73" xfId="0" applyFont="1" applyBorder="1" applyAlignment="1">
      <alignment horizontal="center" vertical="center"/>
    </xf>
    <xf numFmtId="0" fontId="5" fillId="0" borderId="51" xfId="0" applyFont="1" applyBorder="1" applyAlignment="1">
      <alignment horizontal="center" vertical="center"/>
    </xf>
    <xf numFmtId="0" fontId="5" fillId="0" borderId="63" xfId="0" applyFont="1" applyBorder="1" applyAlignment="1">
      <alignment horizontal="center" vertical="center"/>
    </xf>
    <xf numFmtId="0" fontId="5" fillId="0" borderId="64" xfId="0" applyFont="1" applyBorder="1" applyAlignment="1">
      <alignment horizontal="center" vertical="center"/>
    </xf>
    <xf numFmtId="6" fontId="5" fillId="0" borderId="61" xfId="2" applyFont="1" applyBorder="1" applyAlignment="1">
      <alignment horizontal="center" vertical="center"/>
    </xf>
    <xf numFmtId="6" fontId="5" fillId="0" borderId="59" xfId="2" applyFont="1" applyBorder="1" applyAlignment="1">
      <alignment horizontal="center" vertical="center"/>
    </xf>
    <xf numFmtId="6" fontId="5" fillId="0" borderId="60" xfId="2" applyFont="1" applyBorder="1" applyAlignment="1">
      <alignment horizontal="center" vertical="center"/>
    </xf>
    <xf numFmtId="6" fontId="5" fillId="0" borderId="68" xfId="2" applyFont="1" applyBorder="1" applyAlignment="1">
      <alignment horizontal="center" vertical="center"/>
    </xf>
    <xf numFmtId="6" fontId="5" fillId="0" borderId="66" xfId="2" applyFont="1" applyBorder="1" applyAlignment="1">
      <alignment horizontal="center" vertical="center"/>
    </xf>
    <xf numFmtId="6" fontId="5" fillId="0" borderId="67" xfId="2" applyFont="1" applyBorder="1" applyAlignment="1">
      <alignment horizontal="center" vertical="center"/>
    </xf>
    <xf numFmtId="0" fontId="5" fillId="0" borderId="69" xfId="0" applyFont="1" applyBorder="1" applyAlignment="1">
      <alignment horizontal="center" vertical="center"/>
    </xf>
    <xf numFmtId="0" fontId="5" fillId="0" borderId="31" xfId="0" applyFont="1" applyBorder="1" applyAlignment="1">
      <alignment horizontal="center" vertical="center"/>
    </xf>
    <xf numFmtId="0" fontId="5" fillId="0" borderId="32" xfId="0" applyFont="1" applyBorder="1" applyAlignment="1">
      <alignment horizontal="center" vertical="center"/>
    </xf>
    <xf numFmtId="0" fontId="5" fillId="0" borderId="84" xfId="0" applyFont="1" applyBorder="1" applyAlignment="1">
      <alignment horizontal="center" vertical="center"/>
    </xf>
    <xf numFmtId="0" fontId="5" fillId="0" borderId="59" xfId="0" applyFont="1" applyBorder="1" applyAlignment="1">
      <alignment horizontal="center" vertical="center"/>
    </xf>
    <xf numFmtId="0" fontId="5" fillId="0" borderId="62" xfId="0" applyFont="1" applyBorder="1" applyAlignment="1">
      <alignment horizontal="center" vertical="center"/>
    </xf>
    <xf numFmtId="6" fontId="5" fillId="0" borderId="74" xfId="2" applyFont="1" applyBorder="1" applyAlignment="1">
      <alignment horizontal="center" vertical="center"/>
    </xf>
    <xf numFmtId="6" fontId="5" fillId="0" borderId="71" xfId="2" applyFont="1" applyBorder="1" applyAlignment="1">
      <alignment horizontal="center" vertical="center"/>
    </xf>
    <xf numFmtId="6" fontId="5" fillId="0" borderId="73" xfId="2" applyFont="1" applyBorder="1" applyAlignment="1">
      <alignment horizontal="center" vertical="center"/>
    </xf>
    <xf numFmtId="6" fontId="5" fillId="0" borderId="76" xfId="2" applyFont="1" applyBorder="1" applyAlignment="1">
      <alignment horizontal="center" vertical="center"/>
    </xf>
    <xf numFmtId="6" fontId="5" fillId="0" borderId="64" xfId="2" applyFont="1" applyBorder="1" applyAlignment="1">
      <alignment horizontal="center" vertical="center"/>
    </xf>
    <xf numFmtId="6" fontId="5" fillId="0" borderId="75" xfId="2" applyFont="1" applyBorder="1" applyAlignment="1">
      <alignment horizontal="center" vertical="center"/>
    </xf>
    <xf numFmtId="0" fontId="5" fillId="0" borderId="65" xfId="0" applyFont="1" applyBorder="1" applyAlignment="1">
      <alignment horizontal="center" vertical="center"/>
    </xf>
    <xf numFmtId="0" fontId="11" fillId="0" borderId="8" xfId="0" applyFont="1" applyBorder="1" applyAlignment="1">
      <alignment horizontal="right" vertical="center"/>
    </xf>
    <xf numFmtId="0" fontId="11" fillId="0" borderId="0" xfId="0" applyFont="1" applyBorder="1" applyAlignment="1" applyProtection="1">
      <alignment horizontal="center" vertical="center"/>
      <protection locked="0"/>
    </xf>
    <xf numFmtId="0" fontId="11" fillId="0" borderId="0" xfId="0" applyFont="1" applyBorder="1" applyAlignment="1">
      <alignment horizontal="center"/>
    </xf>
    <xf numFmtId="0" fontId="11" fillId="0" borderId="8" xfId="0" applyFont="1" applyBorder="1" applyAlignment="1" applyProtection="1">
      <alignment horizontal="center" vertical="center"/>
      <protection locked="0"/>
    </xf>
    <xf numFmtId="0" fontId="11" fillId="0" borderId="0" xfId="0" applyFont="1" applyBorder="1" applyAlignment="1" applyProtection="1">
      <alignment horizontal="left"/>
      <protection locked="0"/>
    </xf>
    <xf numFmtId="0" fontId="11" fillId="0" borderId="0" xfId="0" applyFont="1" applyBorder="1" applyAlignment="1">
      <alignment vertical="center"/>
    </xf>
    <xf numFmtId="0" fontId="11" fillId="0" borderId="31" xfId="0" applyFont="1" applyBorder="1" applyAlignment="1">
      <alignment horizontal="center" vertical="center"/>
    </xf>
    <xf numFmtId="0" fontId="11" fillId="0" borderId="32" xfId="0" applyFont="1" applyBorder="1" applyAlignment="1">
      <alignment horizontal="center" vertical="center"/>
    </xf>
    <xf numFmtId="0" fontId="11" fillId="0" borderId="40" xfId="0" applyFont="1" applyBorder="1" applyAlignment="1">
      <alignment horizontal="center" vertical="center"/>
    </xf>
    <xf numFmtId="0" fontId="5" fillId="0" borderId="0" xfId="0" applyNumberFormat="1" applyFont="1" applyAlignment="1">
      <alignment horizontal="left" vertical="center"/>
    </xf>
    <xf numFmtId="0" fontId="11" fillId="0" borderId="39" xfId="0" applyFont="1" applyBorder="1" applyAlignment="1" applyProtection="1">
      <alignment horizontal="center" vertical="center"/>
      <protection locked="0"/>
    </xf>
    <xf numFmtId="0" fontId="11" fillId="0" borderId="32" xfId="0" applyFont="1" applyBorder="1" applyAlignment="1" applyProtection="1">
      <alignment horizontal="center" vertical="center"/>
      <protection locked="0"/>
    </xf>
    <xf numFmtId="0" fontId="11" fillId="0" borderId="33" xfId="0" applyFont="1" applyBorder="1" applyAlignment="1" applyProtection="1">
      <alignment horizontal="center" vertical="center"/>
      <protection locked="0"/>
    </xf>
    <xf numFmtId="0" fontId="5" fillId="0" borderId="0" xfId="0" applyFont="1" applyAlignment="1">
      <alignment horizontal="center" vertical="top" wrapText="1"/>
    </xf>
    <xf numFmtId="0" fontId="5" fillId="0" borderId="0" xfId="0" applyNumberFormat="1" applyFont="1" applyAlignment="1" applyProtection="1">
      <alignment horizontal="center" vertical="top"/>
      <protection locked="0"/>
    </xf>
    <xf numFmtId="0" fontId="5" fillId="0" borderId="14" xfId="0" applyFont="1" applyBorder="1" applyAlignment="1" applyProtection="1">
      <alignment horizontal="center" vertical="center"/>
    </xf>
    <xf numFmtId="0" fontId="5" fillId="0" borderId="23" xfId="0" applyFont="1" applyBorder="1" applyAlignment="1" applyProtection="1">
      <alignment horizontal="center" vertical="center"/>
    </xf>
    <xf numFmtId="0" fontId="5" fillId="0" borderId="82" xfId="0" applyFont="1" applyBorder="1" applyAlignment="1">
      <alignment horizontal="center" vertical="center"/>
    </xf>
    <xf numFmtId="0" fontId="5" fillId="0" borderId="83" xfId="0" applyFont="1" applyBorder="1" applyAlignment="1">
      <alignment horizontal="center" vertical="center"/>
    </xf>
    <xf numFmtId="0" fontId="13" fillId="0" borderId="5"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2" fontId="5" fillId="0" borderId="22" xfId="0" applyNumberFormat="1" applyFont="1" applyBorder="1" applyAlignment="1" applyProtection="1">
      <alignment horizontal="center" vertical="center"/>
      <protection locked="0"/>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25"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5" fillId="0" borderId="20"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6" fontId="5" fillId="0" borderId="22" xfId="2" applyFont="1" applyBorder="1" applyAlignment="1" applyProtection="1">
      <alignment horizontal="right" vertical="center" wrapText="1" indent="1"/>
      <protection locked="0"/>
    </xf>
    <xf numFmtId="6" fontId="5" fillId="0" borderId="48" xfId="2" applyFont="1" applyBorder="1" applyAlignment="1" applyProtection="1">
      <alignment horizontal="right" vertical="center" wrapText="1" indent="1"/>
      <protection locked="0"/>
    </xf>
    <xf numFmtId="6" fontId="5" fillId="0" borderId="22" xfId="2" applyFont="1" applyBorder="1" applyAlignment="1" applyProtection="1">
      <alignment horizontal="right" vertical="center" indent="1"/>
    </xf>
    <xf numFmtId="6" fontId="5" fillId="0" borderId="52" xfId="2" applyFont="1" applyBorder="1" applyAlignment="1" applyProtection="1">
      <alignment horizontal="right" vertical="center" indent="1"/>
    </xf>
    <xf numFmtId="6" fontId="5" fillId="0" borderId="47" xfId="2" applyFont="1" applyBorder="1" applyAlignment="1">
      <alignment horizontal="center" vertical="center"/>
    </xf>
    <xf numFmtId="6" fontId="5" fillId="0" borderId="43" xfId="2" applyFont="1" applyBorder="1" applyAlignment="1">
      <alignment horizontal="center" vertical="center"/>
    </xf>
    <xf numFmtId="6" fontId="5" fillId="0" borderId="48" xfId="2" applyFont="1" applyBorder="1" applyAlignment="1">
      <alignment horizontal="center" vertical="center"/>
    </xf>
    <xf numFmtId="6" fontId="5" fillId="0" borderId="1" xfId="2" applyFont="1" applyBorder="1" applyAlignment="1">
      <alignment horizontal="center" vertical="center"/>
    </xf>
    <xf numFmtId="6" fontId="5" fillId="0" borderId="28" xfId="2" applyFont="1" applyBorder="1" applyAlignment="1">
      <alignment horizontal="center" vertical="center"/>
    </xf>
    <xf numFmtId="0" fontId="5" fillId="0" borderId="45" xfId="0" applyFont="1" applyBorder="1" applyAlignment="1">
      <alignment horizontal="center" vertical="center"/>
    </xf>
    <xf numFmtId="0" fontId="5" fillId="0" borderId="49" xfId="0" applyFont="1" applyBorder="1" applyAlignment="1">
      <alignment horizontal="center" vertical="center"/>
    </xf>
    <xf numFmtId="0" fontId="5" fillId="0" borderId="25"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0"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0" borderId="23" xfId="0" applyFont="1" applyBorder="1" applyAlignment="1" applyProtection="1">
      <alignment horizontal="center" vertical="center"/>
      <protection locked="0"/>
    </xf>
    <xf numFmtId="0" fontId="5" fillId="0" borderId="23" xfId="0" applyFont="1" applyBorder="1" applyAlignment="1">
      <alignment horizontal="center" vertical="center"/>
    </xf>
    <xf numFmtId="6" fontId="5" fillId="0" borderId="22" xfId="2" applyFont="1" applyBorder="1" applyAlignment="1">
      <alignment horizontal="center" vertical="center"/>
    </xf>
    <xf numFmtId="0" fontId="5" fillId="0" borderId="50" xfId="0" applyFont="1" applyBorder="1" applyAlignment="1">
      <alignment horizontal="center" vertical="center" wrapText="1"/>
    </xf>
    <xf numFmtId="0" fontId="5" fillId="0" borderId="35" xfId="0" applyFont="1" applyBorder="1" applyAlignment="1">
      <alignment horizontal="center" vertical="center"/>
    </xf>
    <xf numFmtId="0" fontId="5" fillId="0" borderId="44" xfId="0" applyFont="1" applyBorder="1" applyAlignment="1">
      <alignment horizontal="center" vertical="center"/>
    </xf>
    <xf numFmtId="0" fontId="5" fillId="0" borderId="15" xfId="0" applyFont="1" applyBorder="1" applyAlignment="1">
      <alignment horizontal="center" vertical="center" wrapText="1"/>
    </xf>
    <xf numFmtId="0" fontId="5" fillId="0" borderId="0"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50"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48" xfId="0" applyFont="1" applyBorder="1" applyAlignment="1" applyProtection="1">
      <alignment horizontal="center" vertical="center" wrapText="1"/>
      <protection locked="0"/>
    </xf>
    <xf numFmtId="6" fontId="5" fillId="0" borderId="50" xfId="2" applyFont="1" applyBorder="1" applyAlignment="1">
      <alignment horizontal="center" vertical="center"/>
    </xf>
    <xf numFmtId="3" fontId="11" fillId="0" borderId="0"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top"/>
      <protection locked="0"/>
    </xf>
    <xf numFmtId="0" fontId="11" fillId="0" borderId="3" xfId="0" applyFont="1" applyBorder="1" applyAlignment="1" applyProtection="1">
      <alignment horizontal="left" vertical="top"/>
      <protection locked="0"/>
    </xf>
    <xf numFmtId="0" fontId="11" fillId="0" borderId="25" xfId="0" applyFont="1" applyBorder="1" applyAlignment="1" applyProtection="1">
      <alignment horizontal="left" vertical="top"/>
      <protection locked="0"/>
    </xf>
    <xf numFmtId="0" fontId="11" fillId="0" borderId="5" xfId="0" applyFont="1" applyBorder="1" applyAlignment="1" applyProtection="1">
      <alignment horizontal="left" vertical="top"/>
      <protection locked="0"/>
    </xf>
    <xf numFmtId="0" fontId="11" fillId="0" borderId="0" xfId="0" applyFont="1" applyBorder="1" applyAlignment="1" applyProtection="1">
      <alignment horizontal="left" vertical="top"/>
      <protection locked="0"/>
    </xf>
    <xf numFmtId="0" fontId="11" fillId="0" borderId="16" xfId="0" applyFont="1" applyBorder="1" applyAlignment="1" applyProtection="1">
      <alignment horizontal="left" vertical="top"/>
      <protection locked="0"/>
    </xf>
    <xf numFmtId="0" fontId="11" fillId="0" borderId="20" xfId="0" applyFont="1" applyBorder="1" applyAlignment="1" applyProtection="1">
      <alignment horizontal="left" vertical="top"/>
      <protection locked="0"/>
    </xf>
    <xf numFmtId="0" fontId="11" fillId="0" borderId="18" xfId="0" applyFont="1" applyBorder="1" applyAlignment="1" applyProtection="1">
      <alignment horizontal="left" vertical="top"/>
      <protection locked="0"/>
    </xf>
    <xf numFmtId="0" fontId="11" fillId="0" borderId="21" xfId="0" applyFont="1" applyBorder="1" applyAlignment="1" applyProtection="1">
      <alignment horizontal="left" vertical="top"/>
      <protection locked="0"/>
    </xf>
    <xf numFmtId="0" fontId="5" fillId="0" borderId="28" xfId="0" applyFont="1" applyBorder="1" applyAlignment="1">
      <alignment horizontal="center" vertical="center"/>
    </xf>
    <xf numFmtId="0" fontId="5" fillId="0" borderId="10" xfId="0" applyFont="1" applyBorder="1" applyAlignment="1">
      <alignment horizontal="center" vertical="center" wrapText="1"/>
    </xf>
    <xf numFmtId="0" fontId="5" fillId="0" borderId="13" xfId="0" applyFont="1" applyBorder="1" applyAlignment="1">
      <alignment horizontal="left" vertical="top" wrapText="1"/>
    </xf>
    <xf numFmtId="0" fontId="5" fillId="0" borderId="11" xfId="0" applyFont="1" applyBorder="1" applyAlignment="1">
      <alignment horizontal="left" vertical="top" wrapText="1"/>
    </xf>
    <xf numFmtId="0" fontId="5" fillId="0" borderId="14" xfId="0" applyFont="1" applyBorder="1" applyAlignment="1">
      <alignment horizontal="left" vertical="top" wrapText="1"/>
    </xf>
    <xf numFmtId="0" fontId="5" fillId="0" borderId="5"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5" fillId="0" borderId="0" xfId="0" applyFont="1" applyBorder="1" applyAlignment="1">
      <alignment horizontal="center"/>
    </xf>
    <xf numFmtId="0" fontId="5" fillId="0" borderId="25" xfId="0" applyFont="1" applyBorder="1" applyAlignment="1">
      <alignment horizontal="center" vertical="center"/>
    </xf>
    <xf numFmtId="0" fontId="5" fillId="0" borderId="16" xfId="0" applyFont="1" applyBorder="1" applyAlignment="1">
      <alignment horizontal="center" vertical="center"/>
    </xf>
    <xf numFmtId="6" fontId="5" fillId="0" borderId="46" xfId="2" applyFont="1" applyBorder="1" applyAlignment="1">
      <alignment horizontal="center" vertical="center"/>
    </xf>
    <xf numFmtId="6" fontId="5" fillId="0" borderId="81" xfId="2" applyFont="1" applyBorder="1" applyAlignment="1">
      <alignment horizontal="center" vertical="center"/>
    </xf>
    <xf numFmtId="0" fontId="5" fillId="0" borderId="46" xfId="0" applyFont="1" applyBorder="1" applyAlignment="1">
      <alignment horizontal="center" vertical="center" wrapText="1"/>
    </xf>
    <xf numFmtId="0" fontId="5" fillId="0" borderId="26" xfId="0" applyFont="1" applyBorder="1" applyAlignment="1">
      <alignment horizontal="center" vertical="top"/>
    </xf>
    <xf numFmtId="0" fontId="5" fillId="0" borderId="3" xfId="0" applyFont="1" applyBorder="1" applyAlignment="1">
      <alignment horizontal="center" vertical="top"/>
    </xf>
    <xf numFmtId="0" fontId="5" fillId="0" borderId="4" xfId="0" applyFont="1" applyBorder="1" applyAlignment="1">
      <alignment horizontal="center" vertical="top"/>
    </xf>
    <xf numFmtId="0" fontId="5" fillId="0" borderId="27" xfId="0" applyFont="1" applyBorder="1" applyAlignment="1">
      <alignment horizontal="center" vertical="top"/>
    </xf>
    <xf numFmtId="0" fontId="5" fillId="0" borderId="8" xfId="0" applyFont="1" applyBorder="1" applyAlignment="1">
      <alignment horizontal="center" vertical="top"/>
    </xf>
    <xf numFmtId="0" fontId="5" fillId="0" borderId="9" xfId="0" applyFont="1" applyBorder="1" applyAlignment="1">
      <alignment horizontal="center" vertical="top"/>
    </xf>
    <xf numFmtId="0" fontId="5" fillId="0" borderId="123" xfId="0" applyFont="1" applyBorder="1" applyAlignment="1">
      <alignment horizontal="center" vertical="center"/>
    </xf>
    <xf numFmtId="0" fontId="5" fillId="0" borderId="46" xfId="0" applyFont="1" applyBorder="1" applyAlignment="1">
      <alignment horizontal="center" vertical="center"/>
    </xf>
    <xf numFmtId="0" fontId="5" fillId="0" borderId="28" xfId="0" applyFont="1" applyBorder="1" applyAlignment="1">
      <alignment horizontal="center" vertical="center" wrapText="1"/>
    </xf>
    <xf numFmtId="0" fontId="13" fillId="0" borderId="1" xfId="0" applyFont="1" applyBorder="1" applyAlignment="1" applyProtection="1">
      <alignment horizontal="center" vertical="center"/>
      <protection locked="0"/>
    </xf>
    <xf numFmtId="0" fontId="13" fillId="0" borderId="28" xfId="0" applyFont="1" applyBorder="1" applyAlignment="1" applyProtection="1">
      <alignment horizontal="center" vertical="center"/>
      <protection locked="0"/>
    </xf>
    <xf numFmtId="0" fontId="13" fillId="0" borderId="30" xfId="0" applyFont="1" applyBorder="1" applyAlignment="1" applyProtection="1">
      <alignment horizontal="center" vertical="center"/>
      <protection locked="0"/>
    </xf>
    <xf numFmtId="0" fontId="13" fillId="0" borderId="41" xfId="0" applyFont="1" applyBorder="1" applyAlignment="1" applyProtection="1">
      <alignment horizontal="center" vertical="center"/>
      <protection locked="0"/>
    </xf>
    <xf numFmtId="0" fontId="5" fillId="0" borderId="0" xfId="0" applyFont="1" applyAlignment="1">
      <alignment horizontal="left" vertical="center" wrapText="1"/>
    </xf>
    <xf numFmtId="0" fontId="5" fillId="0" borderId="13" xfId="0" applyFont="1" applyBorder="1" applyAlignment="1">
      <alignment horizontal="right" vertical="center"/>
    </xf>
    <xf numFmtId="0" fontId="5" fillId="0" borderId="11" xfId="0" applyFont="1" applyBorder="1" applyAlignment="1">
      <alignment horizontal="right" vertical="center"/>
    </xf>
    <xf numFmtId="0" fontId="5" fillId="0" borderId="5" xfId="0" applyFont="1" applyBorder="1" applyAlignment="1">
      <alignment horizontal="right" vertical="center"/>
    </xf>
    <xf numFmtId="0" fontId="5" fillId="0" borderId="0" xfId="0" applyFont="1" applyBorder="1" applyAlignment="1">
      <alignment horizontal="right" vertical="center"/>
    </xf>
    <xf numFmtId="38" fontId="13" fillId="0" borderId="11" xfId="3" applyFont="1" applyBorder="1" applyAlignment="1" applyProtection="1">
      <alignment horizontal="center" vertical="center"/>
      <protection locked="0"/>
    </xf>
    <xf numFmtId="38" fontId="13" fillId="0" borderId="8" xfId="3" applyFont="1" applyBorder="1" applyAlignment="1" applyProtection="1">
      <alignment horizontal="center" vertical="center"/>
      <protection locked="0"/>
    </xf>
    <xf numFmtId="0" fontId="5" fillId="0" borderId="11" xfId="0" applyFont="1" applyBorder="1" applyAlignment="1">
      <alignment horizontal="left" vertical="center"/>
    </xf>
    <xf numFmtId="0" fontId="5" fillId="0" borderId="14" xfId="0" applyFont="1" applyBorder="1" applyAlignment="1">
      <alignment horizontal="left" vertical="center"/>
    </xf>
    <xf numFmtId="0" fontId="5" fillId="0" borderId="0" xfId="0" applyFont="1" applyBorder="1" applyAlignment="1">
      <alignment horizontal="left" vertical="center"/>
    </xf>
    <xf numFmtId="0" fontId="5" fillId="0" borderId="16" xfId="0" applyFont="1" applyBorder="1" applyAlignment="1">
      <alignment horizontal="left" vertical="center"/>
    </xf>
    <xf numFmtId="0" fontId="5" fillId="0" borderId="24" xfId="0" applyFont="1" applyBorder="1" applyAlignment="1">
      <alignment horizontal="center" vertical="center" textRotation="255" shrinkToFit="1"/>
    </xf>
    <xf numFmtId="0" fontId="5" fillId="0" borderId="1" xfId="0" applyFont="1" applyBorder="1" applyAlignment="1">
      <alignment horizontal="center" vertical="center" textRotation="255" shrinkToFit="1"/>
    </xf>
    <xf numFmtId="0" fontId="5" fillId="0" borderId="29" xfId="0" applyFont="1" applyBorder="1" applyAlignment="1">
      <alignment horizontal="center" vertical="center" textRotation="255" shrinkToFit="1"/>
    </xf>
    <xf numFmtId="0" fontId="5" fillId="0" borderId="30" xfId="0" applyFont="1" applyBorder="1" applyAlignment="1">
      <alignment horizontal="center" vertical="center" textRotation="255" shrinkToFit="1"/>
    </xf>
    <xf numFmtId="0" fontId="13" fillId="0" borderId="38" xfId="0" applyFont="1" applyBorder="1" applyAlignment="1" applyProtection="1">
      <alignment horizontal="center" vertical="center"/>
      <protection locked="0"/>
    </xf>
    <xf numFmtId="0" fontId="5" fillId="0" borderId="0" xfId="0" applyFont="1" applyAlignment="1">
      <alignment horizontal="right" vertical="center"/>
    </xf>
    <xf numFmtId="49" fontId="13" fillId="0" borderId="47" xfId="0" applyNumberFormat="1" applyFont="1" applyBorder="1" applyAlignment="1" applyProtection="1">
      <alignment horizontal="center" vertical="center"/>
      <protection locked="0"/>
    </xf>
    <xf numFmtId="49" fontId="13" fillId="0" borderId="43" xfId="0" applyNumberFormat="1" applyFont="1" applyBorder="1" applyAlignment="1" applyProtection="1">
      <alignment horizontal="center" vertical="center"/>
      <protection locked="0"/>
    </xf>
    <xf numFmtId="49" fontId="13" fillId="0" borderId="1"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0" fontId="7" fillId="0" borderId="18" xfId="1" applyFont="1" applyBorder="1" applyAlignment="1">
      <alignment horizontal="center" vertical="center"/>
    </xf>
    <xf numFmtId="0" fontId="20" fillId="0" borderId="0" xfId="0" applyFont="1" applyAlignment="1">
      <alignment horizontal="center" vertical="center"/>
    </xf>
    <xf numFmtId="0" fontId="6" fillId="0" borderId="102" xfId="1" applyFont="1" applyFill="1" applyBorder="1" applyAlignment="1" applyProtection="1">
      <alignment horizontal="center" vertical="center"/>
      <protection locked="0"/>
    </xf>
    <xf numFmtId="0" fontId="6" fillId="0" borderId="108" xfId="1" applyFont="1" applyFill="1" applyBorder="1" applyAlignment="1" applyProtection="1">
      <alignment horizontal="center" vertical="center"/>
      <protection locked="0"/>
    </xf>
    <xf numFmtId="0" fontId="6" fillId="0" borderId="103" xfId="1" applyFont="1" applyFill="1" applyBorder="1" applyAlignment="1" applyProtection="1">
      <alignment horizontal="center" vertical="center"/>
      <protection locked="0"/>
    </xf>
    <xf numFmtId="0" fontId="6" fillId="0" borderId="109" xfId="1" applyFont="1" applyFill="1" applyBorder="1" applyAlignment="1" applyProtection="1">
      <alignment horizontal="center" vertical="center"/>
      <protection locked="0"/>
    </xf>
    <xf numFmtId="0" fontId="6" fillId="0" borderId="114" xfId="1" applyFont="1" applyFill="1" applyBorder="1" applyAlignment="1" applyProtection="1">
      <alignment horizontal="center" vertical="center"/>
      <protection locked="0"/>
    </xf>
    <xf numFmtId="0" fontId="6" fillId="0" borderId="116" xfId="1" applyFont="1" applyFill="1" applyBorder="1" applyAlignment="1" applyProtection="1">
      <alignment horizontal="center" vertical="center"/>
      <protection locked="0"/>
    </xf>
    <xf numFmtId="0" fontId="6" fillId="0" borderId="117" xfId="1" applyFont="1" applyFill="1" applyBorder="1" applyAlignment="1" applyProtection="1">
      <alignment horizontal="center" vertical="center"/>
      <protection locked="0"/>
    </xf>
    <xf numFmtId="0" fontId="6" fillId="0" borderId="42" xfId="1" applyFont="1" applyFill="1" applyBorder="1" applyAlignment="1" applyProtection="1">
      <alignment horizontal="center" vertical="center"/>
      <protection locked="0"/>
    </xf>
    <xf numFmtId="0" fontId="6" fillId="0" borderId="41" xfId="1" applyFont="1" applyFill="1" applyBorder="1" applyAlignment="1" applyProtection="1">
      <alignment horizontal="center" vertical="center"/>
      <protection locked="0"/>
    </xf>
    <xf numFmtId="0" fontId="6" fillId="0" borderId="11" xfId="1" applyFont="1" applyFill="1" applyBorder="1" applyAlignment="1" applyProtection="1">
      <alignment horizontal="center" vertical="center"/>
      <protection locked="0"/>
    </xf>
    <xf numFmtId="0" fontId="6" fillId="0" borderId="18" xfId="1" applyFont="1" applyFill="1" applyBorder="1" applyAlignment="1" applyProtection="1">
      <alignment horizontal="center" vertical="center"/>
      <protection locked="0"/>
    </xf>
    <xf numFmtId="0" fontId="6" fillId="0" borderId="11" xfId="1" applyNumberFormat="1" applyFont="1" applyFill="1" applyBorder="1" applyAlignment="1">
      <alignment horizontal="center" vertical="center"/>
    </xf>
    <xf numFmtId="0" fontId="6" fillId="0" borderId="18" xfId="1" applyNumberFormat="1" applyFont="1" applyFill="1" applyBorder="1" applyAlignment="1">
      <alignment horizontal="center" vertical="center"/>
    </xf>
    <xf numFmtId="0" fontId="6" fillId="0" borderId="119" xfId="1" quotePrefix="1" applyNumberFormat="1" applyFont="1" applyFill="1" applyBorder="1" applyAlignment="1" applyProtection="1">
      <alignment horizontal="center" vertical="center"/>
      <protection locked="0"/>
    </xf>
    <xf numFmtId="0" fontId="6" fillId="0" borderId="118" xfId="1" quotePrefix="1" applyNumberFormat="1" applyFont="1" applyFill="1" applyBorder="1" applyAlignment="1" applyProtection="1">
      <alignment horizontal="center" vertical="center"/>
      <protection locked="0"/>
    </xf>
    <xf numFmtId="0" fontId="6" fillId="0" borderId="0" xfId="1" applyFont="1" applyAlignment="1">
      <alignment horizontal="center" vertical="center"/>
    </xf>
    <xf numFmtId="0" fontId="6" fillId="0" borderId="10" xfId="1" applyFont="1" applyBorder="1" applyAlignment="1">
      <alignment horizontal="center" vertical="center"/>
    </xf>
    <xf numFmtId="0" fontId="6" fillId="0" borderId="17" xfId="1" applyFont="1" applyBorder="1" applyAlignment="1">
      <alignment horizontal="center" vertical="center"/>
    </xf>
    <xf numFmtId="0" fontId="6" fillId="0" borderId="10" xfId="1" applyFont="1" applyFill="1" applyBorder="1" applyAlignment="1" applyProtection="1">
      <alignment horizontal="center" vertical="center"/>
      <protection locked="0"/>
    </xf>
    <xf numFmtId="0" fontId="6" fillId="0" borderId="17" xfId="1" applyFont="1" applyFill="1" applyBorder="1" applyAlignment="1" applyProtection="1">
      <alignment horizontal="center" vertical="center"/>
      <protection locked="0"/>
    </xf>
    <xf numFmtId="0" fontId="6" fillId="0" borderId="98" xfId="1" applyFont="1" applyFill="1" applyBorder="1" applyAlignment="1" applyProtection="1">
      <alignment horizontal="center" vertical="center"/>
      <protection locked="0"/>
    </xf>
    <xf numFmtId="0" fontId="6" fillId="0" borderId="104" xfId="1" applyFont="1" applyFill="1" applyBorder="1" applyAlignment="1" applyProtection="1">
      <alignment horizontal="center" vertical="center"/>
      <protection locked="0"/>
    </xf>
    <xf numFmtId="0" fontId="6" fillId="0" borderId="100" xfId="1" applyFont="1" applyFill="1" applyBorder="1" applyAlignment="1" applyProtection="1">
      <alignment horizontal="center" vertical="center"/>
      <protection locked="0"/>
    </xf>
    <xf numFmtId="0" fontId="6" fillId="0" borderId="107" xfId="1" applyFont="1" applyFill="1" applyBorder="1" applyAlignment="1" applyProtection="1">
      <alignment horizontal="center" vertical="center"/>
      <protection locked="0"/>
    </xf>
    <xf numFmtId="0" fontId="6" fillId="0" borderId="12" xfId="1" applyFont="1" applyFill="1" applyBorder="1" applyAlignment="1" applyProtection="1">
      <alignment horizontal="center" vertical="center"/>
      <protection locked="0"/>
    </xf>
    <xf numFmtId="0" fontId="6" fillId="0" borderId="19" xfId="1" applyFont="1" applyFill="1" applyBorder="1" applyAlignment="1" applyProtection="1">
      <alignment horizontal="center" vertical="center"/>
      <protection locked="0"/>
    </xf>
    <xf numFmtId="0" fontId="6" fillId="0" borderId="113" xfId="1" applyFont="1" applyFill="1" applyBorder="1" applyAlignment="1" applyProtection="1">
      <alignment horizontal="center" vertical="center"/>
      <protection locked="0"/>
    </xf>
    <xf numFmtId="0" fontId="6" fillId="0" borderId="115" xfId="1" applyFont="1" applyFill="1" applyBorder="1" applyAlignment="1" applyProtection="1">
      <alignment horizontal="center" vertical="center"/>
      <protection locked="0"/>
    </xf>
    <xf numFmtId="0" fontId="6" fillId="0" borderId="15" xfId="1" applyFont="1" applyFill="1" applyBorder="1" applyAlignment="1" applyProtection="1">
      <alignment horizontal="center" vertical="center"/>
      <protection locked="0"/>
    </xf>
    <xf numFmtId="0" fontId="6" fillId="0" borderId="110" xfId="1" applyFont="1" applyFill="1" applyBorder="1" applyAlignment="1" applyProtection="1">
      <alignment horizontal="center" vertical="center"/>
      <protection locked="0"/>
    </xf>
    <xf numFmtId="0" fontId="6" fillId="0" borderId="112" xfId="1" applyFont="1" applyFill="1" applyBorder="1" applyAlignment="1" applyProtection="1">
      <alignment horizontal="center" vertical="center"/>
      <protection locked="0"/>
    </xf>
    <xf numFmtId="0" fontId="5" fillId="0" borderId="33" xfId="0" applyFont="1" applyBorder="1" applyAlignment="1">
      <alignment horizontal="center" vertical="center"/>
    </xf>
    <xf numFmtId="49" fontId="5" fillId="0" borderId="0" xfId="0" applyNumberFormat="1" applyFont="1" applyAlignment="1">
      <alignment horizontal="left" vertical="center"/>
    </xf>
    <xf numFmtId="0" fontId="11" fillId="0" borderId="26" xfId="0" applyFont="1" applyBorder="1" applyAlignment="1">
      <alignment horizontal="distributed" vertical="center" indent="2"/>
    </xf>
    <xf numFmtId="0" fontId="11" fillId="0" borderId="3" xfId="0" applyFont="1" applyBorder="1" applyAlignment="1">
      <alignment horizontal="distributed" vertical="center" indent="2"/>
    </xf>
    <xf numFmtId="0" fontId="11" fillId="0" borderId="4" xfId="0" applyFont="1" applyBorder="1" applyAlignment="1">
      <alignment horizontal="distributed" vertical="center" indent="2"/>
    </xf>
    <xf numFmtId="0" fontId="11" fillId="0" borderId="15" xfId="0" applyFont="1" applyBorder="1" applyAlignment="1">
      <alignment horizontal="distributed" vertical="center" indent="2"/>
    </xf>
    <xf numFmtId="0" fontId="11" fillId="0" borderId="0" xfId="0" applyFont="1" applyBorder="1" applyAlignment="1">
      <alignment horizontal="distributed" vertical="center" indent="2"/>
    </xf>
    <xf numFmtId="0" fontId="11" fillId="0" borderId="6" xfId="0" applyFont="1" applyBorder="1" applyAlignment="1">
      <alignment horizontal="distributed" vertical="center" indent="2"/>
    </xf>
    <xf numFmtId="0" fontId="11" fillId="0" borderId="27" xfId="0" applyFont="1" applyBorder="1" applyAlignment="1">
      <alignment horizontal="distributed" vertical="center" indent="2"/>
    </xf>
    <xf numFmtId="0" fontId="11" fillId="0" borderId="8" xfId="0" applyFont="1" applyBorder="1" applyAlignment="1">
      <alignment horizontal="distributed" vertical="center" indent="2"/>
    </xf>
    <xf numFmtId="0" fontId="11" fillId="0" borderId="9" xfId="0" applyFont="1" applyBorder="1" applyAlignment="1">
      <alignment horizontal="distributed" vertical="center" indent="2"/>
    </xf>
    <xf numFmtId="0" fontId="11" fillId="0" borderId="10" xfId="0" applyFont="1" applyBorder="1" applyAlignment="1">
      <alignment horizontal="distributed" vertical="center" indent="2"/>
    </xf>
    <xf numFmtId="0" fontId="11" fillId="0" borderId="11" xfId="0" applyFont="1" applyBorder="1" applyAlignment="1">
      <alignment horizontal="distributed" vertical="center" indent="2"/>
    </xf>
    <xf numFmtId="0" fontId="5" fillId="0" borderId="13" xfId="0" applyFont="1" applyBorder="1" applyAlignment="1">
      <alignment horizontal="center" vertical="center"/>
    </xf>
  </cellXfs>
  <cellStyles count="4">
    <cellStyle name="桁区切り" xfId="3" builtinId="6"/>
    <cellStyle name="通貨" xfId="2" builtinId="7"/>
    <cellStyle name="標準" xfId="0" builtinId="0"/>
    <cellStyle name="標準 2" xfId="1"/>
  </cellStyles>
  <dxfs count="8">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24994659260841701"/>
        </patternFill>
      </fill>
    </dxf>
    <dxf>
      <fill>
        <patternFill>
          <bgColor theme="6"/>
        </patternFill>
      </fill>
    </dxf>
    <dxf>
      <fill>
        <patternFill>
          <bgColor theme="6"/>
        </patternFill>
      </fill>
    </dxf>
    <dxf>
      <fill>
        <patternFill>
          <bgColor theme="6"/>
        </patternFill>
      </fill>
    </dxf>
    <dxf>
      <fill>
        <patternFill>
          <bgColor theme="6"/>
        </patternFill>
      </fill>
    </dxf>
  </dxfs>
  <tableStyles count="0" defaultTableStyle="TableStyleMedium2" defaultPivotStyle="PivotStyleLight16"/>
  <colors>
    <mruColors>
      <color rgb="FFFFFFB7"/>
      <color rgb="FFC9F5FF"/>
      <color rgb="FFFFF0C1"/>
      <color rgb="FFFF66FF"/>
      <color rgb="FFDCC5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AB$21" lockText="1" noThreeD="1"/>
</file>

<file path=xl/ctrlProps/ctrlProp11.xml><?xml version="1.0" encoding="utf-8"?>
<formControlPr xmlns="http://schemas.microsoft.com/office/spreadsheetml/2009/9/main" objectType="CheckBox" fmlaLink="$AG$6" lockText="1" noThreeD="1"/>
</file>

<file path=xl/ctrlProps/ctrlProp12.xml><?xml version="1.0" encoding="utf-8"?>
<formControlPr xmlns="http://schemas.microsoft.com/office/spreadsheetml/2009/9/main" objectType="CheckBox" fmlaLink="$AG$7" lockText="1" noThreeD="1"/>
</file>

<file path=xl/ctrlProps/ctrlProp13.xml><?xml version="1.0" encoding="utf-8"?>
<formControlPr xmlns="http://schemas.microsoft.com/office/spreadsheetml/2009/9/main" objectType="CheckBox" fmlaLink="$AG$5" lockText="1" noThreeD="1"/>
</file>

<file path=xl/ctrlProps/ctrlProp14.xml><?xml version="1.0" encoding="utf-8"?>
<formControlPr xmlns="http://schemas.microsoft.com/office/spreadsheetml/2009/9/main" objectType="CheckBox" fmlaLink="$AA$7" lockText="1" noThreeD="1"/>
</file>

<file path=xl/ctrlProps/ctrlProp15.xml><?xml version="1.0" encoding="utf-8"?>
<formControlPr xmlns="http://schemas.microsoft.com/office/spreadsheetml/2009/9/main" objectType="CheckBox" fmlaLink="$AA$16" lockText="1" noThreeD="1"/>
</file>

<file path=xl/ctrlProps/ctrlProp16.xml><?xml version="1.0" encoding="utf-8"?>
<formControlPr xmlns="http://schemas.microsoft.com/office/spreadsheetml/2009/9/main" objectType="CheckBox" fmlaLink="$AA$5"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AC$16" lockText="1" noThreeD="1"/>
</file>

<file path=xl/ctrlProps/ctrlProp6.xml><?xml version="1.0" encoding="utf-8"?>
<formControlPr xmlns="http://schemas.microsoft.com/office/spreadsheetml/2009/9/main" objectType="CheckBox" fmlaLink="$AC$18" lockText="1" noThreeD="1"/>
</file>

<file path=xl/ctrlProps/ctrlProp7.xml><?xml version="1.0" encoding="utf-8"?>
<formControlPr xmlns="http://schemas.microsoft.com/office/spreadsheetml/2009/9/main" objectType="CheckBox" fmlaLink="$AC$17" lockText="1" noThreeD="1"/>
</file>

<file path=xl/ctrlProps/ctrlProp8.xml><?xml version="1.0" encoding="utf-8"?>
<formControlPr xmlns="http://schemas.microsoft.com/office/spreadsheetml/2009/9/main" objectType="CheckBox" fmlaLink="$AC$24" lockText="1" noThreeD="1"/>
</file>

<file path=xl/ctrlProps/ctrlProp9.xml><?xml version="1.0" encoding="utf-8"?>
<formControlPr xmlns="http://schemas.microsoft.com/office/spreadsheetml/2009/9/main" objectType="CheckBox" fmlaLink="$AB$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4</xdr:row>
          <xdr:rowOff>0</xdr:rowOff>
        </xdr:from>
        <xdr:to>
          <xdr:col>9</xdr:col>
          <xdr:colOff>0</xdr:colOff>
          <xdr:row>7</xdr:row>
          <xdr:rowOff>0</xdr:rowOff>
        </xdr:to>
        <xdr:sp macro="" textlink="">
          <xdr:nvSpPr>
            <xdr:cNvPr id="3079" name="Check Box 7" hidden="1">
              <a:extLst>
                <a:ext uri="{63B3BB69-23CF-44E3-9099-C40C66FF867C}">
                  <a14:compatExt spid="_x0000_s3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171450</xdr:colOff>
          <xdr:row>4</xdr:row>
          <xdr:rowOff>0</xdr:rowOff>
        </xdr:from>
        <xdr:to>
          <xdr:col>14</xdr:col>
          <xdr:colOff>19050</xdr:colOff>
          <xdr:row>7</xdr:row>
          <xdr:rowOff>0</xdr:rowOff>
        </xdr:to>
        <xdr:sp macro="" textlink="">
          <xdr:nvSpPr>
            <xdr:cNvPr id="3080" name="Check Box 8" hidden="1">
              <a:extLst>
                <a:ext uri="{63B3BB69-23CF-44E3-9099-C40C66FF867C}">
                  <a14:compatExt spid="_x0000_s3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4</xdr:row>
          <xdr:rowOff>0</xdr:rowOff>
        </xdr:from>
        <xdr:to>
          <xdr:col>19</xdr:col>
          <xdr:colOff>0</xdr:colOff>
          <xdr:row>7</xdr:row>
          <xdr:rowOff>0</xdr:rowOff>
        </xdr:to>
        <xdr:sp macro="" textlink="">
          <xdr:nvSpPr>
            <xdr:cNvPr id="3081" name="Check Box 9" hidden="1">
              <a:extLst>
                <a:ext uri="{63B3BB69-23CF-44E3-9099-C40C66FF867C}">
                  <a14:compatExt spid="_x0000_s3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xdr:row>
          <xdr:rowOff>0</xdr:rowOff>
        </xdr:from>
        <xdr:to>
          <xdr:col>23</xdr:col>
          <xdr:colOff>28575</xdr:colOff>
          <xdr:row>7</xdr:row>
          <xdr:rowOff>0</xdr:rowOff>
        </xdr:to>
        <xdr:sp macro="" textlink="">
          <xdr:nvSpPr>
            <xdr:cNvPr id="3082" name="Check Box 10" hidden="1">
              <a:extLst>
                <a:ext uri="{63B3BB69-23CF-44E3-9099-C40C66FF867C}">
                  <a14:compatExt spid="_x0000_s3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30</xdr:col>
      <xdr:colOff>278541</xdr:colOff>
      <xdr:row>7</xdr:row>
      <xdr:rowOff>137223</xdr:rowOff>
    </xdr:from>
    <xdr:to>
      <xdr:col>32</xdr:col>
      <xdr:colOff>0</xdr:colOff>
      <xdr:row>8</xdr:row>
      <xdr:rowOff>282521</xdr:rowOff>
    </xdr:to>
    <xdr:sp macro="" textlink="">
      <xdr:nvSpPr>
        <xdr:cNvPr id="2" name="ドーナツ 1"/>
        <xdr:cNvSpPr/>
      </xdr:nvSpPr>
      <xdr:spPr>
        <a:xfrm>
          <a:off x="9698605" y="1727414"/>
          <a:ext cx="286501" cy="290594"/>
        </a:xfrm>
        <a:prstGeom prst="donut">
          <a:avLst>
            <a:gd name="adj" fmla="val 0"/>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30</xdr:col>
      <xdr:colOff>259891</xdr:colOff>
      <xdr:row>8</xdr:row>
      <xdr:rowOff>4113</xdr:rowOff>
    </xdr:from>
    <xdr:to>
      <xdr:col>31</xdr:col>
      <xdr:colOff>242206</xdr:colOff>
      <xdr:row>9</xdr:row>
      <xdr:rowOff>1895</xdr:rowOff>
    </xdr:to>
    <xdr:sp macro="" textlink="">
      <xdr:nvSpPr>
        <xdr:cNvPr id="7" name="ドーナツ 6"/>
        <xdr:cNvSpPr/>
      </xdr:nvSpPr>
      <xdr:spPr>
        <a:xfrm>
          <a:off x="9822991" y="1876456"/>
          <a:ext cx="270786" cy="286253"/>
        </a:xfrm>
        <a:prstGeom prst="donut">
          <a:avLst>
            <a:gd name="adj" fmla="val 0"/>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5</xdr:col>
          <xdr:colOff>0</xdr:colOff>
          <xdr:row>19</xdr:row>
          <xdr:rowOff>0</xdr:rowOff>
        </xdr:to>
        <xdr:sp macro="" textlink="">
          <xdr:nvSpPr>
            <xdr:cNvPr id="146433" name="Check Box 1" hidden="1">
              <a:extLst>
                <a:ext uri="{63B3BB69-23CF-44E3-9099-C40C66FF867C}">
                  <a14:compatExt spid="_x0000_s1464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4</xdr:col>
          <xdr:colOff>276225</xdr:colOff>
          <xdr:row>21</xdr:row>
          <xdr:rowOff>0</xdr:rowOff>
        </xdr:to>
        <xdr:sp macro="" textlink="">
          <xdr:nvSpPr>
            <xdr:cNvPr id="146434" name="Check Box 2" hidden="1">
              <a:extLst>
                <a:ext uri="{63B3BB69-23CF-44E3-9099-C40C66FF867C}">
                  <a14:compatExt spid="_x0000_s1464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5</xdr:col>
          <xdr:colOff>0</xdr:colOff>
          <xdr:row>20</xdr:row>
          <xdr:rowOff>0</xdr:rowOff>
        </xdr:to>
        <xdr:sp macro="" textlink="">
          <xdr:nvSpPr>
            <xdr:cNvPr id="146435" name="Check Box 3" hidden="1">
              <a:extLst>
                <a:ext uri="{63B3BB69-23CF-44E3-9099-C40C66FF867C}">
                  <a14:compatExt spid="_x0000_s1464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5</xdr:col>
          <xdr:colOff>0</xdr:colOff>
          <xdr:row>27</xdr:row>
          <xdr:rowOff>0</xdr:rowOff>
        </xdr:to>
        <xdr:sp macro="" textlink="">
          <xdr:nvSpPr>
            <xdr:cNvPr id="146436" name="Check Box 4" hidden="1">
              <a:extLst>
                <a:ext uri="{63B3BB69-23CF-44E3-9099-C40C66FF867C}">
                  <a14:compatExt spid="_x0000_s1464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28575</xdr:colOff>
          <xdr:row>6</xdr:row>
          <xdr:rowOff>0</xdr:rowOff>
        </xdr:from>
        <xdr:to>
          <xdr:col>16</xdr:col>
          <xdr:colOff>276225</xdr:colOff>
          <xdr:row>7</xdr:row>
          <xdr:rowOff>285750</xdr:rowOff>
        </xdr:to>
        <xdr:sp macro="" textlink="">
          <xdr:nvSpPr>
            <xdr:cNvPr id="173057" name="Check Box 1" hidden="1">
              <a:extLst>
                <a:ext uri="{63B3BB69-23CF-44E3-9099-C40C66FF867C}">
                  <a14:compatExt spid="_x0000_s173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19</xdr:row>
          <xdr:rowOff>28575</xdr:rowOff>
        </xdr:from>
        <xdr:to>
          <xdr:col>16</xdr:col>
          <xdr:colOff>228600</xdr:colOff>
          <xdr:row>20</xdr:row>
          <xdr:rowOff>295275</xdr:rowOff>
        </xdr:to>
        <xdr:sp macro="" textlink="">
          <xdr:nvSpPr>
            <xdr:cNvPr id="173058" name="Check Box 2" hidden="1">
              <a:extLst>
                <a:ext uri="{63B3BB69-23CF-44E3-9099-C40C66FF867C}">
                  <a14:compatExt spid="_x0000_s173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5</xdr:col>
      <xdr:colOff>0</xdr:colOff>
      <xdr:row>6</xdr:row>
      <xdr:rowOff>180975</xdr:rowOff>
    </xdr:from>
    <xdr:ext cx="312906" cy="259045"/>
    <xdr:sp macro="" textlink="">
      <xdr:nvSpPr>
        <xdr:cNvPr id="2" name="テキスト ボックス 1"/>
        <xdr:cNvSpPr txBox="1"/>
      </xdr:nvSpPr>
      <xdr:spPr>
        <a:xfrm>
          <a:off x="3057525" y="2324100"/>
          <a:ext cx="312906"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①</a:t>
          </a:r>
        </a:p>
      </xdr:txBody>
    </xdr:sp>
    <xdr:clientData/>
  </xdr:oneCellAnchor>
  <xdr:oneCellAnchor>
    <xdr:from>
      <xdr:col>5</xdr:col>
      <xdr:colOff>0</xdr:colOff>
      <xdr:row>7</xdr:row>
      <xdr:rowOff>180975</xdr:rowOff>
    </xdr:from>
    <xdr:ext cx="312906" cy="259045"/>
    <xdr:sp macro="" textlink="">
      <xdr:nvSpPr>
        <xdr:cNvPr id="3" name="テキスト ボックス 2"/>
        <xdr:cNvSpPr txBox="1"/>
      </xdr:nvSpPr>
      <xdr:spPr>
        <a:xfrm>
          <a:off x="3057525" y="2705100"/>
          <a:ext cx="312906"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②</a:t>
          </a:r>
        </a:p>
      </xdr:txBody>
    </xdr:sp>
    <xdr:clientData/>
  </xdr:oneCellAnchor>
  <xdr:oneCellAnchor>
    <xdr:from>
      <xdr:col>6</xdr:col>
      <xdr:colOff>733425</xdr:colOff>
      <xdr:row>11</xdr:row>
      <xdr:rowOff>180975</xdr:rowOff>
    </xdr:from>
    <xdr:ext cx="312906" cy="259045"/>
    <xdr:sp macro="" textlink="">
      <xdr:nvSpPr>
        <xdr:cNvPr id="4" name="テキスト ボックス 3"/>
        <xdr:cNvSpPr txBox="1"/>
      </xdr:nvSpPr>
      <xdr:spPr>
        <a:xfrm>
          <a:off x="4029075" y="4229100"/>
          <a:ext cx="312906"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②</a:t>
          </a:r>
        </a:p>
      </xdr:txBody>
    </xdr:sp>
    <xdr:clientData/>
  </xdr:oneCellAnchor>
  <xdr:oneCellAnchor>
    <xdr:from>
      <xdr:col>9</xdr:col>
      <xdr:colOff>742950</xdr:colOff>
      <xdr:row>11</xdr:row>
      <xdr:rowOff>180975</xdr:rowOff>
    </xdr:from>
    <xdr:ext cx="312906" cy="259045"/>
    <xdr:sp macro="" textlink="">
      <xdr:nvSpPr>
        <xdr:cNvPr id="5" name="テキスト ボックス 4"/>
        <xdr:cNvSpPr txBox="1"/>
      </xdr:nvSpPr>
      <xdr:spPr>
        <a:xfrm>
          <a:off x="5476875" y="4229100"/>
          <a:ext cx="312906"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①</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26</xdr:col>
          <xdr:colOff>19050</xdr:colOff>
          <xdr:row>5</xdr:row>
          <xdr:rowOff>38100</xdr:rowOff>
        </xdr:from>
        <xdr:to>
          <xdr:col>30</xdr:col>
          <xdr:colOff>0</xdr:colOff>
          <xdr:row>5</xdr:row>
          <xdr:rowOff>342900</xdr:rowOff>
        </xdr:to>
        <xdr:sp macro="" textlink="">
          <xdr:nvSpPr>
            <xdr:cNvPr id="151553" name="Check Box 1" hidden="1">
              <a:extLst>
                <a:ext uri="{63B3BB69-23CF-44E3-9099-C40C66FF867C}">
                  <a14:compatExt spid="_x0000_s1515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監理者が行う</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26</xdr:col>
          <xdr:colOff>19050</xdr:colOff>
          <xdr:row>6</xdr:row>
          <xdr:rowOff>28575</xdr:rowOff>
        </xdr:from>
        <xdr:to>
          <xdr:col>30</xdr:col>
          <xdr:colOff>0</xdr:colOff>
          <xdr:row>6</xdr:row>
          <xdr:rowOff>361950</xdr:rowOff>
        </xdr:to>
        <xdr:sp macro="" textlink="">
          <xdr:nvSpPr>
            <xdr:cNvPr id="151554" name="Check Box 2" hidden="1">
              <a:extLst>
                <a:ext uri="{63B3BB69-23CF-44E3-9099-C40C66FF867C}">
                  <a14:compatExt spid="_x0000_s1515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施工者が行う</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26</xdr:col>
          <xdr:colOff>19050</xdr:colOff>
          <xdr:row>4</xdr:row>
          <xdr:rowOff>9525</xdr:rowOff>
        </xdr:from>
        <xdr:to>
          <xdr:col>30</xdr:col>
          <xdr:colOff>19050</xdr:colOff>
          <xdr:row>4</xdr:row>
          <xdr:rowOff>371475</xdr:rowOff>
        </xdr:to>
        <xdr:sp macro="" textlink="">
          <xdr:nvSpPr>
            <xdr:cNvPr id="151555" name="Check Box 3" hidden="1">
              <a:extLst>
                <a:ext uri="{63B3BB69-23CF-44E3-9099-C40C66FF867C}">
                  <a14:compatExt spid="_x0000_s1515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設計者が行う</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32</xdr:col>
      <xdr:colOff>280147</xdr:colOff>
      <xdr:row>20</xdr:row>
      <xdr:rowOff>268942</xdr:rowOff>
    </xdr:from>
    <xdr:to>
      <xdr:col>33</xdr:col>
      <xdr:colOff>266064</xdr:colOff>
      <xdr:row>21</xdr:row>
      <xdr:rowOff>270805</xdr:rowOff>
    </xdr:to>
    <xdr:sp macro="" textlink="">
      <xdr:nvSpPr>
        <xdr:cNvPr id="2" name="ドーナツ 1"/>
        <xdr:cNvSpPr/>
      </xdr:nvSpPr>
      <xdr:spPr>
        <a:xfrm>
          <a:off x="9757522" y="5936317"/>
          <a:ext cx="271667" cy="287613"/>
        </a:xfrm>
        <a:prstGeom prst="donut">
          <a:avLst>
            <a:gd name="adj" fmla="val 0"/>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33</xdr:col>
      <xdr:colOff>22411</xdr:colOff>
      <xdr:row>20</xdr:row>
      <xdr:rowOff>268941</xdr:rowOff>
    </xdr:from>
    <xdr:to>
      <xdr:col>34</xdr:col>
      <xdr:colOff>21776</xdr:colOff>
      <xdr:row>21</xdr:row>
      <xdr:rowOff>270804</xdr:rowOff>
    </xdr:to>
    <xdr:sp macro="" textlink="">
      <xdr:nvSpPr>
        <xdr:cNvPr id="3" name="ドーナツ 2"/>
        <xdr:cNvSpPr/>
      </xdr:nvSpPr>
      <xdr:spPr>
        <a:xfrm>
          <a:off x="9785536" y="5936316"/>
          <a:ext cx="285115" cy="287613"/>
        </a:xfrm>
        <a:prstGeom prst="donut">
          <a:avLst>
            <a:gd name="adj" fmla="val 0"/>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30</xdr:col>
      <xdr:colOff>276223</xdr:colOff>
      <xdr:row>2</xdr:row>
      <xdr:rowOff>85725</xdr:rowOff>
    </xdr:from>
    <xdr:to>
      <xdr:col>42</xdr:col>
      <xdr:colOff>0</xdr:colOff>
      <xdr:row>6</xdr:row>
      <xdr:rowOff>0</xdr:rowOff>
    </xdr:to>
    <xdr:sp macro="" textlink="">
      <xdr:nvSpPr>
        <xdr:cNvPr id="176129" name="Text Box 1"/>
        <xdr:cNvSpPr txBox="1">
          <a:spLocks noChangeArrowheads="1"/>
        </xdr:cNvSpPr>
      </xdr:nvSpPr>
      <xdr:spPr bwMode="auto">
        <a:xfrm>
          <a:off x="9182098" y="657225"/>
          <a:ext cx="3152777" cy="1057275"/>
        </a:xfrm>
        <a:prstGeom prst="rect">
          <a:avLst/>
        </a:prstGeom>
        <a:solidFill>
          <a:srgbClr val="FFFFB7"/>
        </a:solidFill>
        <a:ln w="9525">
          <a:solidFill>
            <a:srgbClr val="000000"/>
          </a:solidFill>
          <a:miter lim="800000"/>
          <a:headEnd/>
          <a:tailEnd/>
        </a:ln>
      </xdr:spPr>
      <xdr:txBody>
        <a:bodyPr vertOverflow="clip" wrap="square" lIns="27432" tIns="41148" rIns="0" bIns="0" anchor="t" upright="1"/>
        <a:lstStyle/>
        <a:p>
          <a:pPr algn="l" rtl="0">
            <a:defRPr sz="1000"/>
          </a:pPr>
          <a:r>
            <a:rPr lang="ja-JP" altLang="en-US" sz="1100" b="0" i="0" u="none" strike="noStrike" baseline="0">
              <a:solidFill>
                <a:srgbClr val="000000"/>
              </a:solidFill>
              <a:latin typeface="游ゴシック"/>
              <a:ea typeface="游ゴシック"/>
            </a:rPr>
            <a:t>このシートは所有者と申請者が異なる場合にのみ提出してください。</a:t>
          </a:r>
          <a:endParaRPr lang="en-US" altLang="ja-JP" sz="1100" b="0" i="0" u="none" strike="noStrike" baseline="0">
            <a:solidFill>
              <a:srgbClr val="000000"/>
            </a:solidFill>
            <a:latin typeface="游ゴシック"/>
            <a:ea typeface="游ゴシック"/>
          </a:endParaRPr>
        </a:p>
        <a:p>
          <a:pPr algn="l" rtl="0">
            <a:defRPr sz="1000"/>
          </a:pPr>
          <a:r>
            <a:rPr lang="en-US" altLang="ja-JP" sz="1100" b="0" i="0" u="none" strike="noStrike" baseline="0">
              <a:solidFill>
                <a:srgbClr val="FF0000"/>
              </a:solidFill>
              <a:latin typeface="游ゴシック"/>
              <a:ea typeface="游ゴシック"/>
            </a:rPr>
            <a:t>※</a:t>
          </a:r>
          <a:r>
            <a:rPr lang="ja-JP" altLang="en-US" sz="1100" b="0" i="0" u="none" strike="noStrike" baseline="0">
              <a:solidFill>
                <a:srgbClr val="FF0000"/>
              </a:solidFill>
              <a:latin typeface="游ゴシック"/>
              <a:ea typeface="游ゴシック"/>
            </a:rPr>
            <a:t>所有者と申請者の誓約書</a:t>
          </a:r>
          <a:r>
            <a:rPr lang="en-US" altLang="ja-JP" sz="1100" b="0" i="0" u="none" strike="noStrike" baseline="0">
              <a:solidFill>
                <a:srgbClr val="FF0000"/>
              </a:solidFill>
              <a:latin typeface="游ゴシック"/>
              <a:ea typeface="游ゴシック"/>
            </a:rPr>
            <a:t>(20</a:t>
          </a:r>
          <a:r>
            <a:rPr lang="ja-JP" altLang="en-US" sz="1100" b="0" i="0" u="none" strike="noStrike" baseline="0">
              <a:solidFill>
                <a:srgbClr val="FF0000"/>
              </a:solidFill>
              <a:latin typeface="游ゴシック"/>
              <a:ea typeface="游ゴシック"/>
            </a:rPr>
            <a:t>号</a:t>
          </a:r>
          <a:r>
            <a:rPr lang="en-US" altLang="ja-JP" sz="1100" b="0" i="0" u="none" strike="noStrike" baseline="0">
              <a:solidFill>
                <a:srgbClr val="FF0000"/>
              </a:solidFill>
              <a:latin typeface="游ゴシック"/>
              <a:ea typeface="游ゴシック"/>
            </a:rPr>
            <a:t>)</a:t>
          </a:r>
          <a:r>
            <a:rPr lang="ja-JP" altLang="en-US" sz="1100" b="0" i="0" u="none" strike="noStrike" baseline="0">
              <a:solidFill>
                <a:srgbClr val="FF0000"/>
              </a:solidFill>
              <a:latin typeface="游ゴシック"/>
              <a:ea typeface="游ゴシック"/>
            </a:rPr>
            <a:t>、同意書</a:t>
          </a:r>
          <a:r>
            <a:rPr lang="en-US" altLang="ja-JP" sz="1100" b="0" i="0" u="none" strike="noStrike" baseline="0">
              <a:solidFill>
                <a:srgbClr val="FF0000"/>
              </a:solidFill>
              <a:latin typeface="游ゴシック"/>
              <a:ea typeface="游ゴシック"/>
            </a:rPr>
            <a:t>(21</a:t>
          </a:r>
          <a:r>
            <a:rPr lang="ja-JP" altLang="en-US" sz="1100" b="0" i="0" u="none" strike="noStrike" baseline="0">
              <a:solidFill>
                <a:srgbClr val="FF0000"/>
              </a:solidFill>
              <a:latin typeface="游ゴシック"/>
              <a:ea typeface="游ゴシック"/>
            </a:rPr>
            <a:t>号</a:t>
          </a:r>
          <a:r>
            <a:rPr lang="en-US" altLang="ja-JP" sz="1100" b="0" i="0" u="none" strike="noStrike" baseline="0">
              <a:solidFill>
                <a:srgbClr val="FF0000"/>
              </a:solidFill>
              <a:latin typeface="游ゴシック"/>
              <a:ea typeface="游ゴシック"/>
            </a:rPr>
            <a:t>)</a:t>
          </a:r>
          <a:r>
            <a:rPr lang="ja-JP" altLang="en-US" sz="1100" b="0" i="0" u="none" strike="noStrike" baseline="0">
              <a:solidFill>
                <a:srgbClr val="FF0000"/>
              </a:solidFill>
              <a:latin typeface="游ゴシック"/>
              <a:ea typeface="游ゴシック"/>
            </a:rPr>
            <a:t>も合わせてご提出してください。</a:t>
          </a:r>
          <a:endParaRPr lang="en-US" altLang="ja-JP" sz="1100" b="0" i="0" u="none" strike="noStrike" baseline="0">
            <a:solidFill>
              <a:srgbClr val="FF0000"/>
            </a:solidFill>
            <a:latin typeface="游ゴシック"/>
            <a:ea typeface="游ゴシック"/>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4</xdr:col>
          <xdr:colOff>0</xdr:colOff>
          <xdr:row>7</xdr:row>
          <xdr:rowOff>0</xdr:rowOff>
        </xdr:to>
        <xdr:sp macro="" textlink="">
          <xdr:nvSpPr>
            <xdr:cNvPr id="11269" name="Check Box 5" hidden="1">
              <a:extLst>
                <a:ext uri="{63B3BB69-23CF-44E3-9099-C40C66FF867C}">
                  <a14:compatExt spid="_x0000_s11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変更無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8</xdr:col>
          <xdr:colOff>0</xdr:colOff>
          <xdr:row>17</xdr:row>
          <xdr:rowOff>0</xdr:rowOff>
        </xdr:to>
        <xdr:sp macro="" textlink="">
          <xdr:nvSpPr>
            <xdr:cNvPr id="11270" name="Check Box 6" hidden="1">
              <a:extLst>
                <a:ext uri="{63B3BB69-23CF-44E3-9099-C40C66FF867C}">
                  <a14:compatExt spid="_x0000_s11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上記に同じ</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200025</xdr:colOff>
          <xdr:row>5</xdr:row>
          <xdr:rowOff>0</xdr:rowOff>
        </xdr:from>
        <xdr:to>
          <xdr:col>4</xdr:col>
          <xdr:colOff>0</xdr:colOff>
          <xdr:row>6</xdr:row>
          <xdr:rowOff>47625</xdr:rowOff>
        </xdr:to>
        <xdr:sp macro="" textlink="">
          <xdr:nvSpPr>
            <xdr:cNvPr id="21505" name="Check Box 1" hidden="1">
              <a:extLst>
                <a:ext uri="{63B3BB69-23CF-44E3-9099-C40C66FF867C}">
                  <a14:compatExt spid="_x0000_s215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変更無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29</xdr:col>
      <xdr:colOff>202756</xdr:colOff>
      <xdr:row>25</xdr:row>
      <xdr:rowOff>87545</xdr:rowOff>
    </xdr:from>
    <xdr:to>
      <xdr:col>31</xdr:col>
      <xdr:colOff>190500</xdr:colOff>
      <xdr:row>26</xdr:row>
      <xdr:rowOff>196452</xdr:rowOff>
    </xdr:to>
    <xdr:sp macro="" textlink="">
      <xdr:nvSpPr>
        <xdr:cNvPr id="2" name="ドーナツ 1"/>
        <xdr:cNvSpPr/>
      </xdr:nvSpPr>
      <xdr:spPr>
        <a:xfrm>
          <a:off x="8489506" y="6874108"/>
          <a:ext cx="559244" cy="394657"/>
        </a:xfrm>
        <a:prstGeom prst="donut">
          <a:avLst>
            <a:gd name="adj" fmla="val 3362"/>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29</xdr:col>
      <xdr:colOff>258716</xdr:colOff>
      <xdr:row>25</xdr:row>
      <xdr:rowOff>65774</xdr:rowOff>
    </xdr:from>
    <xdr:to>
      <xdr:col>32</xdr:col>
      <xdr:colOff>15138</xdr:colOff>
      <xdr:row>26</xdr:row>
      <xdr:rowOff>174681</xdr:rowOff>
    </xdr:to>
    <xdr:sp macro="" textlink="">
      <xdr:nvSpPr>
        <xdr:cNvPr id="9" name="ドーナツ 8"/>
        <xdr:cNvSpPr/>
      </xdr:nvSpPr>
      <xdr:spPr>
        <a:xfrm>
          <a:off x="8654323" y="7712988"/>
          <a:ext cx="613672" cy="394657"/>
        </a:xfrm>
        <a:prstGeom prst="donut">
          <a:avLst>
            <a:gd name="adj" fmla="val 3362"/>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29</xdr:col>
      <xdr:colOff>161255</xdr:colOff>
      <xdr:row>23</xdr:row>
      <xdr:rowOff>68155</xdr:rowOff>
    </xdr:from>
    <xdr:to>
      <xdr:col>31</xdr:col>
      <xdr:colOff>148999</xdr:colOff>
      <xdr:row>24</xdr:row>
      <xdr:rowOff>217884</xdr:rowOff>
    </xdr:to>
    <xdr:sp macro="" textlink="">
      <xdr:nvSpPr>
        <xdr:cNvPr id="10" name="ドーナツ 9"/>
        <xdr:cNvSpPr/>
      </xdr:nvSpPr>
      <xdr:spPr>
        <a:xfrm>
          <a:off x="8556862" y="7035012"/>
          <a:ext cx="559244" cy="489908"/>
        </a:xfrm>
        <a:prstGeom prst="donut">
          <a:avLst>
            <a:gd name="adj" fmla="val 3362"/>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29</xdr:col>
      <xdr:colOff>102066</xdr:colOff>
      <xdr:row>20</xdr:row>
      <xdr:rowOff>209671</xdr:rowOff>
    </xdr:from>
    <xdr:to>
      <xdr:col>31</xdr:col>
      <xdr:colOff>89809</xdr:colOff>
      <xdr:row>22</xdr:row>
      <xdr:rowOff>76371</xdr:rowOff>
    </xdr:to>
    <xdr:sp macro="" textlink="">
      <xdr:nvSpPr>
        <xdr:cNvPr id="11" name="ドーナツ 10"/>
        <xdr:cNvSpPr/>
      </xdr:nvSpPr>
      <xdr:spPr>
        <a:xfrm>
          <a:off x="8497673" y="6210421"/>
          <a:ext cx="559243" cy="492629"/>
        </a:xfrm>
        <a:prstGeom prst="donut">
          <a:avLst>
            <a:gd name="adj" fmla="val 3362"/>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11.bin"/><Relationship Id="rId6" Type="http://schemas.openxmlformats.org/officeDocument/2006/relationships/comments" Target="../comments2.xml"/><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9.bin"/><Relationship Id="rId4" Type="http://schemas.openxmlformats.org/officeDocument/2006/relationships/ctrlProp" Target="../ctrlProps/ctrlProp16.xml"/></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8.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pageSetUpPr fitToPage="1"/>
  </sheetPr>
  <dimension ref="A1:AK59"/>
  <sheetViews>
    <sheetView tabSelected="1" view="pageBreakPreview" zoomScale="85" zoomScaleNormal="100" zoomScaleSheetLayoutView="85" workbookViewId="0">
      <selection activeCell="AI14" sqref="AI14"/>
    </sheetView>
  </sheetViews>
  <sheetFormatPr defaultColWidth="3.75" defaultRowHeight="22.5" customHeight="1"/>
  <cols>
    <col min="1" max="5" width="3.75" style="81"/>
    <col min="6" max="6" width="1.25" style="81" customWidth="1"/>
    <col min="7" max="19" width="3.75" style="81"/>
    <col min="20" max="20" width="6.5" style="81" bestFit="1" customWidth="1"/>
    <col min="21" max="21" width="4.625" style="81" bestFit="1" customWidth="1"/>
    <col min="22" max="22" width="3.75" style="81"/>
    <col min="23" max="23" width="4.625" style="81" bestFit="1" customWidth="1"/>
    <col min="24" max="24" width="3.75" style="81"/>
    <col min="25" max="25" width="4.625" style="81" bestFit="1" customWidth="1"/>
    <col min="26" max="32" width="3.75" style="81"/>
    <col min="33" max="35" width="4.5" style="81" customWidth="1"/>
    <col min="36" max="36" width="3.75" style="81" customWidth="1"/>
    <col min="37" max="37" width="11.75" style="81" hidden="1" customWidth="1"/>
    <col min="38" max="16384" width="3.75" style="81"/>
  </cols>
  <sheetData>
    <row r="1" spans="1:37" ht="22.5" customHeight="1">
      <c r="A1" s="87" t="s">
        <v>126</v>
      </c>
      <c r="AK1" s="81">
        <v>56</v>
      </c>
    </row>
    <row r="2" spans="1:37" ht="22.5" customHeight="1">
      <c r="G2" s="314" t="s">
        <v>0</v>
      </c>
      <c r="H2" s="314"/>
      <c r="I2" s="314"/>
      <c r="J2" s="314"/>
      <c r="K2" s="314"/>
      <c r="L2" s="314"/>
      <c r="M2" s="314"/>
      <c r="N2" s="314"/>
      <c r="O2" s="314"/>
      <c r="P2" s="314"/>
      <c r="Q2" s="314"/>
      <c r="R2" s="314"/>
      <c r="S2" s="314"/>
      <c r="T2" s="314"/>
      <c r="U2" s="314"/>
      <c r="V2" s="314"/>
      <c r="W2" s="314"/>
      <c r="AK2" s="81">
        <v>55</v>
      </c>
    </row>
    <row r="3" spans="1:37" ht="22.5" customHeight="1">
      <c r="G3" s="314"/>
      <c r="H3" s="314"/>
      <c r="I3" s="314"/>
      <c r="J3" s="314"/>
      <c r="K3" s="314"/>
      <c r="L3" s="314"/>
      <c r="M3" s="314"/>
      <c r="N3" s="314"/>
      <c r="O3" s="314"/>
      <c r="P3" s="314"/>
      <c r="Q3" s="314"/>
      <c r="R3" s="314"/>
      <c r="S3" s="314"/>
      <c r="T3" s="314"/>
      <c r="U3" s="314"/>
      <c r="V3" s="314"/>
      <c r="W3" s="314"/>
      <c r="AK3" s="81">
        <v>54</v>
      </c>
    </row>
    <row r="4" spans="1:37" ht="22.5" customHeight="1">
      <c r="I4" s="315" t="s">
        <v>60</v>
      </c>
      <c r="J4" s="315"/>
      <c r="K4" s="315"/>
      <c r="L4" s="315"/>
      <c r="M4" s="315"/>
      <c r="N4" s="315"/>
      <c r="O4" s="315"/>
      <c r="P4" s="315"/>
      <c r="Q4" s="315"/>
      <c r="R4" s="315"/>
      <c r="S4" s="315"/>
      <c r="T4" s="315"/>
      <c r="U4" s="315"/>
      <c r="AK4" s="81">
        <v>53</v>
      </c>
    </row>
    <row r="5" spans="1:37" ht="22.5" customHeight="1">
      <c r="I5" s="315"/>
      <c r="J5" s="315"/>
      <c r="K5" s="315"/>
      <c r="L5" s="315"/>
      <c r="M5" s="315"/>
      <c r="N5" s="315"/>
      <c r="O5" s="315"/>
      <c r="P5" s="315"/>
      <c r="Q5" s="315"/>
      <c r="R5" s="315"/>
      <c r="S5" s="315"/>
      <c r="T5" s="315"/>
      <c r="U5" s="315"/>
      <c r="AK5" s="81">
        <v>52</v>
      </c>
    </row>
    <row r="6" spans="1:37" s="1" customFormat="1" ht="22.5" customHeight="1">
      <c r="I6" s="136"/>
      <c r="J6" s="136"/>
      <c r="K6" s="136"/>
      <c r="L6" s="136"/>
      <c r="M6" s="136"/>
      <c r="N6" s="136"/>
      <c r="O6" s="136"/>
      <c r="P6" s="136"/>
      <c r="Q6" s="136"/>
      <c r="R6" s="136"/>
      <c r="T6" s="1" t="s">
        <v>296</v>
      </c>
      <c r="U6" s="137"/>
      <c r="V6" s="1" t="s">
        <v>1</v>
      </c>
      <c r="W6" s="137"/>
      <c r="X6" s="1" t="s">
        <v>2</v>
      </c>
      <c r="Y6" s="137"/>
      <c r="Z6" s="1" t="s">
        <v>3</v>
      </c>
      <c r="AK6" s="81"/>
    </row>
    <row r="7" spans="1:37" s="1" customFormat="1" ht="22.5" customHeight="1">
      <c r="B7" s="138" t="s">
        <v>4</v>
      </c>
      <c r="C7" s="138"/>
      <c r="D7" s="138"/>
      <c r="E7" s="138"/>
      <c r="F7" s="136"/>
      <c r="G7" s="316" t="s">
        <v>297</v>
      </c>
      <c r="H7" s="316"/>
      <c r="I7" s="316"/>
      <c r="J7" s="316"/>
      <c r="K7" s="316"/>
      <c r="L7" s="1" t="s">
        <v>5</v>
      </c>
      <c r="AK7" s="81"/>
    </row>
    <row r="8" spans="1:37" s="1" customFormat="1" ht="22.5" customHeight="1">
      <c r="AK8" s="81"/>
    </row>
    <row r="9" spans="1:37" s="1" customFormat="1" ht="22.5" customHeight="1">
      <c r="L9" s="316" t="s">
        <v>9</v>
      </c>
      <c r="M9" s="316"/>
      <c r="N9" s="316"/>
      <c r="O9" s="316" t="s">
        <v>6</v>
      </c>
      <c r="P9" s="316"/>
      <c r="R9" s="317"/>
      <c r="S9" s="317"/>
      <c r="T9" s="317"/>
      <c r="U9" s="317"/>
      <c r="V9" s="317"/>
      <c r="W9" s="317"/>
      <c r="X9" s="317"/>
      <c r="Y9" s="317"/>
      <c r="Z9" s="317"/>
      <c r="AA9" s="317"/>
      <c r="AK9" s="81"/>
    </row>
    <row r="10" spans="1:37" s="1" customFormat="1" ht="22.5" customHeight="1">
      <c r="L10" s="136"/>
      <c r="M10" s="136"/>
      <c r="N10" s="136"/>
      <c r="O10" s="136"/>
      <c r="P10" s="136"/>
      <c r="R10" s="139"/>
      <c r="S10" s="139"/>
      <c r="T10" s="139"/>
      <c r="U10" s="139"/>
      <c r="V10" s="139"/>
      <c r="W10" s="139"/>
      <c r="X10" s="139"/>
      <c r="Y10" s="139"/>
      <c r="Z10" s="139"/>
      <c r="AA10" s="139"/>
      <c r="AK10" s="81"/>
    </row>
    <row r="11" spans="1:37" s="1" customFormat="1" ht="22.5" customHeight="1">
      <c r="O11" s="316" t="s">
        <v>8</v>
      </c>
      <c r="P11" s="316"/>
      <c r="R11" s="317"/>
      <c r="S11" s="317"/>
      <c r="T11" s="317"/>
      <c r="U11" s="317"/>
      <c r="V11" s="317"/>
      <c r="W11" s="138"/>
      <c r="X11" s="138"/>
      <c r="Y11" s="138"/>
      <c r="Z11" s="138"/>
      <c r="AA11" s="138"/>
      <c r="AK11" s="81"/>
    </row>
    <row r="12" spans="1:37" s="1" customFormat="1" ht="18.75" customHeight="1">
      <c r="O12" s="136"/>
      <c r="P12" s="136"/>
      <c r="R12" s="139"/>
      <c r="S12" s="139"/>
      <c r="T12" s="139"/>
      <c r="U12" s="139"/>
      <c r="V12" s="138"/>
      <c r="W12" s="138"/>
      <c r="X12" s="138"/>
      <c r="Y12" s="138"/>
      <c r="Z12" s="138"/>
      <c r="AA12" s="138"/>
      <c r="AK12" s="81"/>
    </row>
    <row r="13" spans="1:37" s="1" customFormat="1" ht="22.5" customHeight="1">
      <c r="O13" s="316" t="s">
        <v>7</v>
      </c>
      <c r="P13" s="316"/>
      <c r="Q13" s="140"/>
      <c r="R13" s="335"/>
      <c r="S13" s="335"/>
      <c r="T13" s="335"/>
      <c r="U13" s="335"/>
      <c r="V13" s="335"/>
      <c r="W13" s="335"/>
      <c r="X13" s="335"/>
      <c r="Y13" s="335"/>
      <c r="Z13" s="141"/>
      <c r="AA13" s="141"/>
      <c r="AK13" s="81"/>
    </row>
    <row r="14" spans="1:37" s="1" customFormat="1" ht="22.5" customHeight="1">
      <c r="AK14" s="81"/>
    </row>
    <row r="15" spans="1:37" s="1" customFormat="1" ht="22.5" customHeight="1">
      <c r="B15" s="333" t="s">
        <v>570</v>
      </c>
      <c r="C15" s="334"/>
      <c r="D15" s="334"/>
      <c r="E15" s="334"/>
      <c r="F15" s="334"/>
      <c r="G15" s="334"/>
      <c r="H15" s="334"/>
      <c r="I15" s="334"/>
      <c r="J15" s="334"/>
      <c r="K15" s="334"/>
      <c r="L15" s="334"/>
      <c r="M15" s="334"/>
      <c r="N15" s="334"/>
      <c r="O15" s="334"/>
      <c r="P15" s="334"/>
      <c r="Q15" s="334"/>
      <c r="R15" s="334"/>
      <c r="S15" s="334"/>
      <c r="T15" s="334"/>
      <c r="U15" s="334"/>
      <c r="V15" s="334"/>
      <c r="W15" s="334"/>
      <c r="X15" s="334"/>
      <c r="Y15" s="334"/>
      <c r="Z15" s="334"/>
      <c r="AK15" s="81">
        <v>42</v>
      </c>
    </row>
    <row r="16" spans="1:37" s="1" customFormat="1" ht="22.5" customHeight="1">
      <c r="B16" s="333"/>
      <c r="C16" s="334"/>
      <c r="D16" s="334"/>
      <c r="E16" s="334"/>
      <c r="F16" s="334"/>
      <c r="G16" s="334"/>
      <c r="H16" s="334"/>
      <c r="I16" s="334"/>
      <c r="J16" s="334"/>
      <c r="K16" s="334"/>
      <c r="L16" s="334"/>
      <c r="M16" s="334"/>
      <c r="N16" s="334"/>
      <c r="O16" s="334"/>
      <c r="P16" s="334"/>
      <c r="Q16" s="334"/>
      <c r="R16" s="334"/>
      <c r="S16" s="334"/>
      <c r="T16" s="334"/>
      <c r="U16" s="334"/>
      <c r="V16" s="334"/>
      <c r="W16" s="334"/>
      <c r="X16" s="334"/>
      <c r="Y16" s="334"/>
      <c r="Z16" s="334"/>
      <c r="AK16" s="81"/>
    </row>
    <row r="17" spans="2:37" s="1" customFormat="1" ht="22.5" customHeight="1">
      <c r="B17" s="334"/>
      <c r="C17" s="334"/>
      <c r="D17" s="334"/>
      <c r="E17" s="334"/>
      <c r="F17" s="334"/>
      <c r="G17" s="334"/>
      <c r="H17" s="334"/>
      <c r="I17" s="334"/>
      <c r="J17" s="334"/>
      <c r="K17" s="334"/>
      <c r="L17" s="334"/>
      <c r="M17" s="334"/>
      <c r="N17" s="334"/>
      <c r="O17" s="334"/>
      <c r="P17" s="334"/>
      <c r="Q17" s="334"/>
      <c r="R17" s="334"/>
      <c r="S17" s="334"/>
      <c r="T17" s="334"/>
      <c r="U17" s="334"/>
      <c r="V17" s="334"/>
      <c r="W17" s="334"/>
      <c r="X17" s="334"/>
      <c r="Y17" s="334"/>
      <c r="Z17" s="334"/>
      <c r="AK17" s="81">
        <v>41</v>
      </c>
    </row>
    <row r="18" spans="2:37" s="1" customFormat="1" ht="22.5" customHeight="1">
      <c r="AK18" s="81">
        <v>39</v>
      </c>
    </row>
    <row r="19" spans="2:37" s="1" customFormat="1" ht="22.5" customHeight="1" thickBot="1">
      <c r="AA19" s="95"/>
      <c r="AK19" s="81">
        <v>38</v>
      </c>
    </row>
    <row r="20" spans="2:37" s="87" customFormat="1" ht="26.25" customHeight="1">
      <c r="B20" s="327" t="s">
        <v>124</v>
      </c>
      <c r="C20" s="328"/>
      <c r="D20" s="328"/>
      <c r="E20" s="328"/>
      <c r="F20" s="328"/>
      <c r="G20" s="328"/>
      <c r="H20" s="328"/>
      <c r="I20" s="328"/>
      <c r="J20" s="329"/>
      <c r="K20" s="142"/>
      <c r="L20" s="143"/>
      <c r="M20" s="143"/>
      <c r="N20" s="143"/>
      <c r="O20" s="143"/>
      <c r="P20" s="143"/>
      <c r="Q20" s="143"/>
      <c r="R20" s="143"/>
      <c r="S20" s="143"/>
      <c r="T20" s="143"/>
      <c r="U20" s="143"/>
      <c r="V20" s="143"/>
      <c r="W20" s="143"/>
      <c r="X20" s="143"/>
      <c r="Y20" s="143"/>
      <c r="Z20" s="144"/>
      <c r="AK20" s="81">
        <v>37</v>
      </c>
    </row>
    <row r="21" spans="2:37" s="87" customFormat="1" ht="26.25" customHeight="1">
      <c r="B21" s="321"/>
      <c r="C21" s="322"/>
      <c r="D21" s="322"/>
      <c r="E21" s="322"/>
      <c r="F21" s="322"/>
      <c r="G21" s="322"/>
      <c r="H21" s="322"/>
      <c r="I21" s="322"/>
      <c r="J21" s="323"/>
      <c r="K21" s="145"/>
      <c r="L21" s="107" t="s">
        <v>293</v>
      </c>
      <c r="M21" s="146" t="s">
        <v>119</v>
      </c>
      <c r="N21" s="146"/>
      <c r="O21" s="146"/>
      <c r="P21" s="146"/>
      <c r="Q21" s="146"/>
      <c r="R21" s="146"/>
      <c r="S21" s="146"/>
      <c r="T21" s="146"/>
      <c r="U21" s="146"/>
      <c r="V21" s="146"/>
      <c r="W21" s="146"/>
      <c r="X21" s="146"/>
      <c r="Y21" s="146"/>
      <c r="Z21" s="147"/>
      <c r="AK21" s="81">
        <v>36</v>
      </c>
    </row>
    <row r="22" spans="2:37" s="87" customFormat="1" ht="26.25" customHeight="1">
      <c r="B22" s="321"/>
      <c r="C22" s="322"/>
      <c r="D22" s="322"/>
      <c r="E22" s="322"/>
      <c r="F22" s="322"/>
      <c r="G22" s="322"/>
      <c r="H22" s="322"/>
      <c r="I22" s="322"/>
      <c r="J22" s="323"/>
      <c r="K22" s="145"/>
      <c r="L22" s="107" t="s">
        <v>113</v>
      </c>
      <c r="M22" s="146" t="s">
        <v>120</v>
      </c>
      <c r="N22" s="146"/>
      <c r="O22" s="146"/>
      <c r="P22" s="146"/>
      <c r="Q22" s="146"/>
      <c r="R22" s="146"/>
      <c r="S22" s="146"/>
      <c r="T22" s="146"/>
      <c r="U22" s="146"/>
      <c r="V22" s="146"/>
      <c r="W22" s="146"/>
      <c r="X22" s="146"/>
      <c r="Y22" s="146"/>
      <c r="Z22" s="147"/>
      <c r="AK22" s="81">
        <v>35</v>
      </c>
    </row>
    <row r="23" spans="2:37" s="87" customFormat="1" ht="26.25" customHeight="1">
      <c r="B23" s="321"/>
      <c r="C23" s="322"/>
      <c r="D23" s="322"/>
      <c r="E23" s="322"/>
      <c r="F23" s="322"/>
      <c r="G23" s="322"/>
      <c r="H23" s="322"/>
      <c r="I23" s="322"/>
      <c r="J23" s="323"/>
      <c r="K23" s="145"/>
      <c r="L23" s="107" t="s">
        <v>113</v>
      </c>
      <c r="M23" s="146" t="s">
        <v>121</v>
      </c>
      <c r="N23" s="146"/>
      <c r="O23" s="146"/>
      <c r="P23" s="146"/>
      <c r="Q23" s="146"/>
      <c r="R23" s="146"/>
      <c r="S23" s="146"/>
      <c r="T23" s="146"/>
      <c r="U23" s="146"/>
      <c r="V23" s="146"/>
      <c r="W23" s="146"/>
      <c r="X23" s="146"/>
      <c r="Y23" s="146"/>
      <c r="Z23" s="147"/>
      <c r="AK23" s="81">
        <v>34</v>
      </c>
    </row>
    <row r="24" spans="2:37" s="87" customFormat="1" ht="26.25" customHeight="1">
      <c r="B24" s="321"/>
      <c r="C24" s="322"/>
      <c r="D24" s="322"/>
      <c r="E24" s="322"/>
      <c r="F24" s="322"/>
      <c r="G24" s="322"/>
      <c r="H24" s="322"/>
      <c r="I24" s="322"/>
      <c r="J24" s="323"/>
      <c r="K24" s="145"/>
      <c r="L24" s="107" t="s">
        <v>113</v>
      </c>
      <c r="M24" s="146" t="s">
        <v>122</v>
      </c>
      <c r="N24" s="146"/>
      <c r="O24" s="146"/>
      <c r="P24" s="146"/>
      <c r="Q24" s="146"/>
      <c r="R24" s="146"/>
      <c r="S24" s="146"/>
      <c r="T24" s="146"/>
      <c r="U24" s="146"/>
      <c r="V24" s="146"/>
      <c r="W24" s="146"/>
      <c r="X24" s="146"/>
      <c r="Y24" s="146"/>
      <c r="Z24" s="147"/>
      <c r="AK24" s="81">
        <v>33</v>
      </c>
    </row>
    <row r="25" spans="2:37" s="87" customFormat="1" ht="26.25" customHeight="1">
      <c r="B25" s="321"/>
      <c r="C25" s="322"/>
      <c r="D25" s="322"/>
      <c r="E25" s="322"/>
      <c r="F25" s="322"/>
      <c r="G25" s="322"/>
      <c r="H25" s="322"/>
      <c r="I25" s="322"/>
      <c r="J25" s="323"/>
      <c r="K25" s="145"/>
      <c r="L25" s="107" t="s">
        <v>113</v>
      </c>
      <c r="M25" s="146" t="s">
        <v>129</v>
      </c>
      <c r="N25" s="146"/>
      <c r="O25" s="146"/>
      <c r="P25" s="146"/>
      <c r="Q25" s="146"/>
      <c r="R25" s="146"/>
      <c r="S25" s="146"/>
      <c r="T25" s="146"/>
      <c r="U25" s="146"/>
      <c r="V25" s="146"/>
      <c r="W25" s="146"/>
      <c r="X25" s="146"/>
      <c r="Y25" s="146"/>
      <c r="Z25" s="147"/>
      <c r="AK25" s="81">
        <v>32</v>
      </c>
    </row>
    <row r="26" spans="2:37" s="87" customFormat="1" ht="26.25" customHeight="1">
      <c r="B26" s="321"/>
      <c r="C26" s="322"/>
      <c r="D26" s="322"/>
      <c r="E26" s="322"/>
      <c r="F26" s="322"/>
      <c r="G26" s="322"/>
      <c r="H26" s="322"/>
      <c r="I26" s="322"/>
      <c r="J26" s="323"/>
      <c r="K26" s="145"/>
      <c r="L26" s="107" t="s">
        <v>112</v>
      </c>
      <c r="M26" s="146" t="s">
        <v>123</v>
      </c>
      <c r="N26" s="146"/>
      <c r="O26" s="146"/>
      <c r="P26" s="146"/>
      <c r="Q26" s="146"/>
      <c r="R26" s="146"/>
      <c r="S26" s="146"/>
      <c r="T26" s="146"/>
      <c r="U26" s="146"/>
      <c r="V26" s="146"/>
      <c r="W26" s="146"/>
      <c r="X26" s="146"/>
      <c r="Y26" s="146"/>
      <c r="Z26" s="147"/>
      <c r="AK26" s="81">
        <v>31</v>
      </c>
    </row>
    <row r="27" spans="2:37" s="87" customFormat="1" ht="26.25" customHeight="1">
      <c r="B27" s="330"/>
      <c r="C27" s="331"/>
      <c r="D27" s="331"/>
      <c r="E27" s="331"/>
      <c r="F27" s="331"/>
      <c r="G27" s="331"/>
      <c r="H27" s="331"/>
      <c r="I27" s="331"/>
      <c r="J27" s="332"/>
      <c r="K27" s="148"/>
      <c r="L27" s="149"/>
      <c r="M27" s="149"/>
      <c r="N27" s="149"/>
      <c r="O27" s="149"/>
      <c r="P27" s="149"/>
      <c r="Q27" s="149"/>
      <c r="R27" s="149"/>
      <c r="S27" s="149"/>
      <c r="T27" s="149"/>
      <c r="U27" s="149"/>
      <c r="V27" s="149"/>
      <c r="W27" s="149"/>
      <c r="X27" s="149"/>
      <c r="Y27" s="149"/>
      <c r="Z27" s="150"/>
      <c r="AK27" s="81">
        <v>30</v>
      </c>
    </row>
    <row r="28" spans="2:37" s="1" customFormat="1" ht="22.5" customHeight="1">
      <c r="B28" s="318" t="s">
        <v>50</v>
      </c>
      <c r="C28" s="319"/>
      <c r="D28" s="319"/>
      <c r="E28" s="319"/>
      <c r="F28" s="319"/>
      <c r="G28" s="319"/>
      <c r="H28" s="319"/>
      <c r="I28" s="319"/>
      <c r="J28" s="320"/>
      <c r="K28" s="151"/>
      <c r="L28" s="152"/>
      <c r="M28" s="146"/>
      <c r="N28" s="146"/>
      <c r="O28" s="146"/>
      <c r="P28" s="146"/>
      <c r="Q28" s="146"/>
      <c r="R28" s="146"/>
      <c r="S28" s="146"/>
      <c r="T28" s="146"/>
      <c r="U28" s="146"/>
      <c r="V28" s="146"/>
      <c r="W28" s="146"/>
      <c r="X28" s="146"/>
      <c r="Y28" s="146"/>
      <c r="Z28" s="147"/>
      <c r="AK28" s="81">
        <v>29</v>
      </c>
    </row>
    <row r="29" spans="2:37" s="1" customFormat="1" ht="22.5" customHeight="1">
      <c r="B29" s="321"/>
      <c r="C29" s="322"/>
      <c r="D29" s="322"/>
      <c r="E29" s="322"/>
      <c r="F29" s="322"/>
      <c r="G29" s="322"/>
      <c r="H29" s="322"/>
      <c r="I29" s="322"/>
      <c r="J29" s="323"/>
      <c r="K29" s="151"/>
      <c r="L29" s="107" t="s">
        <v>293</v>
      </c>
      <c r="M29" s="146" t="s">
        <v>238</v>
      </c>
      <c r="N29" s="146"/>
      <c r="O29" s="146"/>
      <c r="P29" s="146"/>
      <c r="Q29" s="146"/>
      <c r="R29" s="146"/>
      <c r="S29" s="146"/>
      <c r="T29" s="146"/>
      <c r="U29" s="146"/>
      <c r="V29" s="146"/>
      <c r="W29" s="146"/>
      <c r="X29" s="146"/>
      <c r="Y29" s="146"/>
      <c r="Z29" s="147"/>
      <c r="AK29" s="81"/>
    </row>
    <row r="30" spans="2:37" s="1" customFormat="1" ht="22.5" customHeight="1">
      <c r="B30" s="321"/>
      <c r="C30" s="322"/>
      <c r="D30" s="322"/>
      <c r="E30" s="322"/>
      <c r="F30" s="322"/>
      <c r="G30" s="322"/>
      <c r="H30" s="322"/>
      <c r="I30" s="322"/>
      <c r="J30" s="323"/>
      <c r="K30" s="151"/>
      <c r="L30" s="152"/>
      <c r="M30" s="146" t="s">
        <v>685</v>
      </c>
      <c r="N30" s="146"/>
      <c r="O30" s="146"/>
      <c r="P30" s="146"/>
      <c r="Q30" s="146"/>
      <c r="R30" s="146"/>
      <c r="S30" s="146"/>
      <c r="T30" s="146"/>
      <c r="U30" s="146"/>
      <c r="V30" s="146"/>
      <c r="W30" s="146"/>
      <c r="X30" s="146"/>
      <c r="Y30" s="146"/>
      <c r="Z30" s="147"/>
      <c r="AK30" s="81"/>
    </row>
    <row r="31" spans="2:37" s="1" customFormat="1" ht="22.5" customHeight="1">
      <c r="B31" s="321"/>
      <c r="C31" s="322"/>
      <c r="D31" s="322"/>
      <c r="E31" s="322"/>
      <c r="F31" s="322"/>
      <c r="G31" s="322"/>
      <c r="H31" s="322"/>
      <c r="I31" s="322"/>
      <c r="J31" s="323"/>
      <c r="K31" s="151"/>
      <c r="L31" s="152"/>
      <c r="M31" s="146" t="s">
        <v>239</v>
      </c>
      <c r="N31" s="146"/>
      <c r="O31" s="146"/>
      <c r="P31" s="146"/>
      <c r="Q31" s="146"/>
      <c r="R31" s="146"/>
      <c r="S31" s="146"/>
      <c r="T31" s="146"/>
      <c r="U31" s="146"/>
      <c r="V31" s="146"/>
      <c r="W31" s="146"/>
      <c r="X31" s="146"/>
      <c r="Y31" s="146"/>
      <c r="Z31" s="147"/>
      <c r="AK31" s="81"/>
    </row>
    <row r="32" spans="2:37" s="1" customFormat="1" ht="22.5" customHeight="1">
      <c r="B32" s="321"/>
      <c r="C32" s="322"/>
      <c r="D32" s="322"/>
      <c r="E32" s="322"/>
      <c r="F32" s="322"/>
      <c r="G32" s="322"/>
      <c r="H32" s="322"/>
      <c r="I32" s="322"/>
      <c r="J32" s="323"/>
      <c r="K32" s="151"/>
      <c r="L32" s="107" t="s">
        <v>113</v>
      </c>
      <c r="M32" s="146" t="s">
        <v>240</v>
      </c>
      <c r="N32" s="146"/>
      <c r="O32" s="146"/>
      <c r="P32" s="146"/>
      <c r="Q32" s="146"/>
      <c r="R32" s="146"/>
      <c r="S32" s="146"/>
      <c r="T32" s="146"/>
      <c r="U32" s="146"/>
      <c r="V32" s="146"/>
      <c r="W32" s="146"/>
      <c r="X32" s="146"/>
      <c r="Y32" s="146"/>
      <c r="Z32" s="147"/>
      <c r="AK32" s="81"/>
    </row>
    <row r="33" spans="2:37" s="1" customFormat="1" ht="22.5" customHeight="1">
      <c r="B33" s="321"/>
      <c r="C33" s="322"/>
      <c r="D33" s="322"/>
      <c r="E33" s="322"/>
      <c r="F33" s="322"/>
      <c r="G33" s="322"/>
      <c r="H33" s="322"/>
      <c r="I33" s="322"/>
      <c r="J33" s="323"/>
      <c r="K33" s="151"/>
      <c r="L33" s="152"/>
      <c r="M33" s="146" t="s">
        <v>241</v>
      </c>
      <c r="N33" s="146"/>
      <c r="O33" s="146"/>
      <c r="P33" s="146"/>
      <c r="Q33" s="146"/>
      <c r="R33" s="146"/>
      <c r="S33" s="146"/>
      <c r="T33" s="146"/>
      <c r="U33" s="146"/>
      <c r="V33" s="146"/>
      <c r="W33" s="146"/>
      <c r="X33" s="146"/>
      <c r="Y33" s="146"/>
      <c r="Z33" s="147"/>
      <c r="AK33" s="81"/>
    </row>
    <row r="34" spans="2:37" s="1" customFormat="1" ht="22.5" customHeight="1">
      <c r="B34" s="321"/>
      <c r="C34" s="322"/>
      <c r="D34" s="322"/>
      <c r="E34" s="322"/>
      <c r="F34" s="322"/>
      <c r="G34" s="322"/>
      <c r="H34" s="322"/>
      <c r="I34" s="322"/>
      <c r="J34" s="323"/>
      <c r="K34" s="151"/>
      <c r="L34" s="107" t="s">
        <v>113</v>
      </c>
      <c r="M34" s="146" t="s">
        <v>242</v>
      </c>
      <c r="N34" s="146"/>
      <c r="O34" s="146"/>
      <c r="P34" s="146"/>
      <c r="Q34" s="146"/>
      <c r="R34" s="146"/>
      <c r="S34" s="146"/>
      <c r="T34" s="146"/>
      <c r="U34" s="146"/>
      <c r="V34" s="146"/>
      <c r="W34" s="146"/>
      <c r="X34" s="146"/>
      <c r="Y34" s="146"/>
      <c r="Z34" s="147"/>
      <c r="AK34" s="81"/>
    </row>
    <row r="35" spans="2:37" s="1" customFormat="1" ht="22.5" customHeight="1">
      <c r="B35" s="321"/>
      <c r="C35" s="322"/>
      <c r="D35" s="322"/>
      <c r="E35" s="322"/>
      <c r="F35" s="322"/>
      <c r="G35" s="322"/>
      <c r="H35" s="322"/>
      <c r="I35" s="322"/>
      <c r="J35" s="323"/>
      <c r="K35" s="151"/>
      <c r="L35" s="152"/>
      <c r="M35" s="146" t="s">
        <v>243</v>
      </c>
      <c r="N35" s="146"/>
      <c r="O35" s="146"/>
      <c r="P35" s="146"/>
      <c r="Q35" s="146"/>
      <c r="R35" s="146"/>
      <c r="S35" s="146"/>
      <c r="T35" s="146"/>
      <c r="U35" s="146"/>
      <c r="V35" s="146"/>
      <c r="W35" s="146"/>
      <c r="X35" s="146"/>
      <c r="Y35" s="146"/>
      <c r="Z35" s="147"/>
      <c r="AK35" s="81"/>
    </row>
    <row r="36" spans="2:37" s="1" customFormat="1" ht="22.5" customHeight="1">
      <c r="B36" s="321"/>
      <c r="C36" s="322"/>
      <c r="D36" s="322"/>
      <c r="E36" s="322"/>
      <c r="F36" s="322"/>
      <c r="G36" s="322"/>
      <c r="H36" s="322"/>
      <c r="I36" s="322"/>
      <c r="J36" s="323"/>
      <c r="K36" s="151"/>
      <c r="L36" s="107" t="s">
        <v>113</v>
      </c>
      <c r="M36" s="146" t="s">
        <v>244</v>
      </c>
      <c r="N36" s="146"/>
      <c r="O36" s="146"/>
      <c r="P36" s="146"/>
      <c r="Q36" s="146"/>
      <c r="R36" s="146"/>
      <c r="S36" s="146"/>
      <c r="T36" s="146"/>
      <c r="U36" s="146"/>
      <c r="V36" s="146"/>
      <c r="W36" s="146"/>
      <c r="X36" s="146"/>
      <c r="Y36" s="146"/>
      <c r="Z36" s="147"/>
      <c r="AK36" s="81"/>
    </row>
    <row r="37" spans="2:37" s="1" customFormat="1" ht="22.5" customHeight="1">
      <c r="B37" s="321"/>
      <c r="C37" s="322"/>
      <c r="D37" s="322"/>
      <c r="E37" s="322"/>
      <c r="F37" s="322"/>
      <c r="G37" s="322"/>
      <c r="H37" s="322"/>
      <c r="I37" s="322"/>
      <c r="J37" s="323"/>
      <c r="K37" s="151"/>
      <c r="M37" s="146" t="s">
        <v>245</v>
      </c>
      <c r="N37" s="146"/>
      <c r="O37" s="146"/>
      <c r="P37" s="146"/>
      <c r="Q37" s="146"/>
      <c r="R37" s="146"/>
      <c r="S37" s="146"/>
      <c r="T37" s="146"/>
      <c r="U37" s="146"/>
      <c r="V37" s="146"/>
      <c r="W37" s="146"/>
      <c r="X37" s="146"/>
      <c r="Y37" s="146"/>
      <c r="Z37" s="147"/>
      <c r="AK37" s="81"/>
    </row>
    <row r="38" spans="2:37" s="1" customFormat="1" ht="22.5" customHeight="1">
      <c r="B38" s="321"/>
      <c r="C38" s="322"/>
      <c r="D38" s="322"/>
      <c r="E38" s="322"/>
      <c r="F38" s="322"/>
      <c r="G38" s="322"/>
      <c r="H38" s="322"/>
      <c r="I38" s="322"/>
      <c r="J38" s="323"/>
      <c r="K38" s="151"/>
      <c r="L38" s="107" t="s">
        <v>113</v>
      </c>
      <c r="M38" s="146" t="s">
        <v>246</v>
      </c>
      <c r="N38" s="146"/>
      <c r="O38" s="146"/>
      <c r="P38" s="146"/>
      <c r="Q38" s="146"/>
      <c r="R38" s="146"/>
      <c r="S38" s="146"/>
      <c r="T38" s="146"/>
      <c r="U38" s="146"/>
      <c r="V38" s="146"/>
      <c r="W38" s="146"/>
      <c r="X38" s="146"/>
      <c r="Y38" s="146"/>
      <c r="Z38" s="147"/>
      <c r="AK38" s="81"/>
    </row>
    <row r="39" spans="2:37" s="1" customFormat="1" ht="22.5" customHeight="1">
      <c r="B39" s="321"/>
      <c r="C39" s="322"/>
      <c r="D39" s="322"/>
      <c r="E39" s="322"/>
      <c r="F39" s="322"/>
      <c r="G39" s="322"/>
      <c r="H39" s="322"/>
      <c r="I39" s="322"/>
      <c r="J39" s="323"/>
      <c r="K39" s="151"/>
      <c r="M39" s="146" t="s">
        <v>247</v>
      </c>
      <c r="N39" s="146"/>
      <c r="O39" s="146"/>
      <c r="P39" s="146"/>
      <c r="Q39" s="146"/>
      <c r="R39" s="146"/>
      <c r="S39" s="146"/>
      <c r="T39" s="146"/>
      <c r="U39" s="146"/>
      <c r="V39" s="146"/>
      <c r="W39" s="146"/>
      <c r="X39" s="146"/>
      <c r="Y39" s="146"/>
      <c r="Z39" s="147"/>
      <c r="AK39" s="81"/>
    </row>
    <row r="40" spans="2:37" s="1" customFormat="1" ht="22.5" customHeight="1">
      <c r="B40" s="321"/>
      <c r="C40" s="322"/>
      <c r="D40" s="322"/>
      <c r="E40" s="322"/>
      <c r="F40" s="322"/>
      <c r="G40" s="322"/>
      <c r="H40" s="322"/>
      <c r="I40" s="322"/>
      <c r="J40" s="323"/>
      <c r="K40" s="151"/>
      <c r="L40" s="107" t="s">
        <v>112</v>
      </c>
      <c r="M40" s="146" t="s">
        <v>248</v>
      </c>
      <c r="N40" s="146"/>
      <c r="O40" s="146"/>
      <c r="P40" s="146"/>
      <c r="Q40" s="146"/>
      <c r="R40" s="146"/>
      <c r="S40" s="146"/>
      <c r="T40" s="146"/>
      <c r="U40" s="146"/>
      <c r="V40" s="146"/>
      <c r="W40" s="146"/>
      <c r="X40" s="146"/>
      <c r="Y40" s="146"/>
      <c r="Z40" s="147"/>
      <c r="AK40" s="81"/>
    </row>
    <row r="41" spans="2:37" s="1" customFormat="1" ht="22.5" customHeight="1">
      <c r="B41" s="321"/>
      <c r="C41" s="322"/>
      <c r="D41" s="322"/>
      <c r="E41" s="322"/>
      <c r="F41" s="322"/>
      <c r="G41" s="322"/>
      <c r="H41" s="322"/>
      <c r="I41" s="322"/>
      <c r="J41" s="323"/>
      <c r="K41" s="151"/>
      <c r="M41" s="146" t="s">
        <v>249</v>
      </c>
      <c r="N41" s="146"/>
      <c r="O41" s="146"/>
      <c r="P41" s="146"/>
      <c r="Q41" s="146"/>
      <c r="R41" s="146"/>
      <c r="S41" s="146"/>
      <c r="T41" s="146"/>
      <c r="U41" s="146"/>
      <c r="V41" s="146"/>
      <c r="W41" s="146"/>
      <c r="X41" s="146"/>
      <c r="Y41" s="146"/>
      <c r="Z41" s="147"/>
      <c r="AK41" s="81">
        <v>28</v>
      </c>
    </row>
    <row r="42" spans="2:37" s="1" customFormat="1" ht="22.5" customHeight="1" thickBot="1">
      <c r="B42" s="324"/>
      <c r="C42" s="325"/>
      <c r="D42" s="325"/>
      <c r="E42" s="325"/>
      <c r="F42" s="325"/>
      <c r="G42" s="325"/>
      <c r="H42" s="325"/>
      <c r="I42" s="325"/>
      <c r="J42" s="326"/>
      <c r="K42" s="153"/>
      <c r="L42" s="154"/>
      <c r="M42" s="155"/>
      <c r="N42" s="155"/>
      <c r="O42" s="155"/>
      <c r="P42" s="155"/>
      <c r="Q42" s="155"/>
      <c r="R42" s="155"/>
      <c r="S42" s="155"/>
      <c r="T42" s="155"/>
      <c r="U42" s="155"/>
      <c r="V42" s="155"/>
      <c r="W42" s="155"/>
      <c r="X42" s="155"/>
      <c r="Y42" s="155"/>
      <c r="Z42" s="156"/>
      <c r="AK42" s="81">
        <v>27</v>
      </c>
    </row>
    <row r="43" spans="2:37" s="1" customFormat="1" ht="22.5" customHeight="1">
      <c r="AK43" s="81">
        <v>26</v>
      </c>
    </row>
    <row r="44" spans="2:37" s="1" customFormat="1" ht="22.5" customHeight="1">
      <c r="AK44" s="81">
        <v>16</v>
      </c>
    </row>
    <row r="45" spans="2:37" s="1" customFormat="1" ht="22.5" customHeight="1">
      <c r="AK45" s="81">
        <v>15</v>
      </c>
    </row>
    <row r="46" spans="2:37" s="1" customFormat="1" ht="22.5" customHeight="1">
      <c r="AK46" s="81">
        <v>14</v>
      </c>
    </row>
    <row r="47" spans="2:37" s="1" customFormat="1" ht="22.5" customHeight="1">
      <c r="AK47" s="81">
        <v>13</v>
      </c>
    </row>
    <row r="48" spans="2:37" s="1" customFormat="1" ht="22.5" customHeight="1">
      <c r="AK48" s="81">
        <v>12</v>
      </c>
    </row>
    <row r="49" spans="37:37" ht="22.5" customHeight="1">
      <c r="AK49" s="81">
        <v>11</v>
      </c>
    </row>
    <row r="50" spans="37:37" ht="22.5" customHeight="1">
      <c r="AK50" s="81">
        <v>10</v>
      </c>
    </row>
    <row r="51" spans="37:37" ht="22.5" customHeight="1">
      <c r="AK51" s="81">
        <v>9</v>
      </c>
    </row>
    <row r="52" spans="37:37" ht="22.5" customHeight="1">
      <c r="AK52" s="81">
        <v>8</v>
      </c>
    </row>
    <row r="53" spans="37:37" ht="22.5" customHeight="1">
      <c r="AK53" s="81">
        <v>7</v>
      </c>
    </row>
    <row r="54" spans="37:37" ht="22.5" customHeight="1">
      <c r="AK54" s="81">
        <v>6</v>
      </c>
    </row>
    <row r="55" spans="37:37" ht="22.5" customHeight="1">
      <c r="AK55" s="81">
        <v>5</v>
      </c>
    </row>
    <row r="56" spans="37:37" ht="22.5" customHeight="1">
      <c r="AK56" s="81">
        <v>4</v>
      </c>
    </row>
    <row r="57" spans="37:37" ht="22.5" customHeight="1">
      <c r="AK57" s="81">
        <v>3</v>
      </c>
    </row>
    <row r="58" spans="37:37" ht="22.5" customHeight="1">
      <c r="AK58" s="81">
        <v>2</v>
      </c>
    </row>
    <row r="59" spans="37:37" ht="22.5" customHeight="1">
      <c r="AK59" s="81" t="s">
        <v>46</v>
      </c>
    </row>
  </sheetData>
  <mergeCells count="13">
    <mergeCell ref="R11:V11"/>
    <mergeCell ref="G7:K7"/>
    <mergeCell ref="B28:J42"/>
    <mergeCell ref="B20:J27"/>
    <mergeCell ref="B15:Z17"/>
    <mergeCell ref="O11:P11"/>
    <mergeCell ref="O13:P13"/>
    <mergeCell ref="R13:Y13"/>
    <mergeCell ref="G2:W3"/>
    <mergeCell ref="I4:U5"/>
    <mergeCell ref="O9:P9"/>
    <mergeCell ref="L9:N9"/>
    <mergeCell ref="R9:AA9"/>
  </mergeCells>
  <phoneticPr fontId="1"/>
  <printOptions horizontalCentered="1"/>
  <pageMargins left="0.23622047244094491" right="0.23622047244094491" top="0.74803149606299213" bottom="0.74803149606299213" header="0.31496062992125984" footer="0.31496062992125984"/>
  <pageSetup paperSize="9" scale="7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7030A0"/>
  </sheetPr>
  <dimension ref="A1:AL51"/>
  <sheetViews>
    <sheetView view="pageBreakPreview" zoomScaleNormal="100" zoomScaleSheetLayoutView="100" workbookViewId="0"/>
  </sheetViews>
  <sheetFormatPr defaultColWidth="3.75" defaultRowHeight="22.5" customHeight="1"/>
  <cols>
    <col min="1" max="5" width="3.75" style="81"/>
    <col min="6" max="6" width="1.25" style="81" customWidth="1"/>
    <col min="7" max="7" width="3.75" style="81"/>
    <col min="8" max="8" width="4.5" style="81" bestFit="1" customWidth="1"/>
    <col min="9" max="9" width="3.75" style="81"/>
    <col min="10" max="10" width="4.5" style="81" bestFit="1" customWidth="1"/>
    <col min="11" max="12" width="3.75" style="81"/>
    <col min="13" max="13" width="4.5" style="81" bestFit="1" customWidth="1"/>
    <col min="14" max="19" width="3.75" style="81"/>
    <col min="20" max="20" width="6.5" style="81" bestFit="1" customWidth="1"/>
    <col min="21" max="21" width="4.625" style="81" bestFit="1" customWidth="1"/>
    <col min="22" max="22" width="3.75" style="81"/>
    <col min="23" max="23" width="4.625" style="81" bestFit="1" customWidth="1"/>
    <col min="24" max="24" width="3.75" style="81"/>
    <col min="25" max="25" width="4.625" style="81" bestFit="1" customWidth="1"/>
    <col min="26" max="16384" width="3.75" style="81"/>
  </cols>
  <sheetData>
    <row r="1" spans="1:27" ht="22.5" customHeight="1">
      <c r="A1" s="87" t="s">
        <v>127</v>
      </c>
    </row>
    <row r="2" spans="1:27" ht="22.5" customHeight="1">
      <c r="G2" s="314" t="s">
        <v>0</v>
      </c>
      <c r="H2" s="314"/>
      <c r="I2" s="314"/>
      <c r="J2" s="314"/>
      <c r="K2" s="314"/>
      <c r="L2" s="314"/>
      <c r="M2" s="314"/>
      <c r="N2" s="314"/>
      <c r="O2" s="314"/>
      <c r="P2" s="314"/>
      <c r="Q2" s="314"/>
      <c r="R2" s="314"/>
      <c r="S2" s="314"/>
      <c r="T2" s="314"/>
      <c r="U2" s="314"/>
      <c r="V2" s="314"/>
      <c r="W2" s="314"/>
    </row>
    <row r="3" spans="1:27" ht="22.5" customHeight="1">
      <c r="G3" s="314"/>
      <c r="H3" s="314"/>
      <c r="I3" s="314"/>
      <c r="J3" s="314"/>
      <c r="K3" s="314"/>
      <c r="L3" s="314"/>
      <c r="M3" s="314"/>
      <c r="N3" s="314"/>
      <c r="O3" s="314"/>
      <c r="P3" s="314"/>
      <c r="Q3" s="314"/>
      <c r="R3" s="314"/>
      <c r="S3" s="314"/>
      <c r="T3" s="314"/>
      <c r="U3" s="314"/>
      <c r="V3" s="314"/>
      <c r="W3" s="314"/>
    </row>
    <row r="4" spans="1:27" ht="22.5" customHeight="1">
      <c r="I4" s="315" t="s">
        <v>61</v>
      </c>
      <c r="J4" s="315"/>
      <c r="K4" s="315"/>
      <c r="L4" s="315"/>
      <c r="M4" s="315"/>
      <c r="N4" s="315"/>
      <c r="O4" s="315"/>
      <c r="P4" s="315"/>
      <c r="Q4" s="315"/>
      <c r="R4" s="315"/>
      <c r="S4" s="315"/>
      <c r="T4" s="315"/>
      <c r="U4" s="315"/>
    </row>
    <row r="5" spans="1:27" ht="22.5" customHeight="1">
      <c r="I5" s="315"/>
      <c r="J5" s="315"/>
      <c r="K5" s="315"/>
      <c r="L5" s="315"/>
      <c r="M5" s="315"/>
      <c r="N5" s="315"/>
      <c r="O5" s="315"/>
      <c r="P5" s="315"/>
      <c r="Q5" s="315"/>
      <c r="R5" s="315"/>
      <c r="S5" s="315"/>
      <c r="T5" s="315"/>
      <c r="U5" s="315"/>
    </row>
    <row r="6" spans="1:27" s="1" customFormat="1" ht="22.5" customHeight="1">
      <c r="I6" s="136"/>
      <c r="J6" s="136"/>
      <c r="K6" s="136"/>
      <c r="L6" s="136"/>
      <c r="M6" s="136"/>
      <c r="N6" s="136"/>
      <c r="O6" s="136"/>
      <c r="P6" s="136"/>
      <c r="Q6" s="136"/>
      <c r="R6" s="136"/>
      <c r="T6" s="1" t="s">
        <v>314</v>
      </c>
      <c r="U6" s="137"/>
      <c r="V6" s="1" t="s">
        <v>1</v>
      </c>
      <c r="W6" s="137"/>
      <c r="X6" s="1" t="s">
        <v>2</v>
      </c>
      <c r="Y6" s="137"/>
      <c r="Z6" s="1" t="s">
        <v>3</v>
      </c>
    </row>
    <row r="7" spans="1:27" s="1" customFormat="1" ht="22.5" customHeight="1">
      <c r="B7" s="316" t="s">
        <v>4</v>
      </c>
      <c r="C7" s="316"/>
      <c r="D7" s="316"/>
      <c r="E7" s="316"/>
      <c r="F7" s="136"/>
      <c r="G7" s="316" t="s">
        <v>297</v>
      </c>
      <c r="H7" s="316"/>
      <c r="I7" s="316"/>
      <c r="J7" s="316"/>
      <c r="K7" s="316"/>
      <c r="L7" s="1" t="s">
        <v>5</v>
      </c>
    </row>
    <row r="8" spans="1:27" s="1" customFormat="1" ht="22.5" customHeight="1"/>
    <row r="9" spans="1:27" s="1" customFormat="1" ht="22.5" customHeight="1">
      <c r="L9" s="316" t="s">
        <v>9</v>
      </c>
      <c r="M9" s="316"/>
      <c r="N9" s="316"/>
      <c r="O9" s="316" t="s">
        <v>6</v>
      </c>
      <c r="P9" s="316"/>
      <c r="R9" s="479" t="str">
        <f>IF(申請者住所="","",申請者住所)</f>
        <v/>
      </c>
      <c r="S9" s="479"/>
      <c r="T9" s="479"/>
      <c r="U9" s="479"/>
      <c r="V9" s="479"/>
      <c r="W9" s="479"/>
      <c r="X9" s="479"/>
      <c r="Y9" s="479"/>
      <c r="Z9" s="479"/>
      <c r="AA9" s="479"/>
    </row>
    <row r="10" spans="1:27" s="1" customFormat="1" ht="22.5" customHeight="1">
      <c r="L10" s="136"/>
      <c r="M10" s="136"/>
      <c r="N10" s="136"/>
      <c r="O10" s="136"/>
      <c r="P10" s="136"/>
      <c r="R10" s="139"/>
      <c r="S10" s="139"/>
      <c r="T10" s="139"/>
      <c r="U10" s="139"/>
      <c r="V10" s="139"/>
      <c r="W10" s="139"/>
      <c r="X10" s="139"/>
      <c r="Y10" s="139"/>
      <c r="Z10" s="139"/>
      <c r="AA10" s="139"/>
    </row>
    <row r="11" spans="1:27" s="1" customFormat="1" ht="22.5" customHeight="1">
      <c r="O11" s="316" t="s">
        <v>8</v>
      </c>
      <c r="P11" s="316"/>
      <c r="R11" s="479" t="str">
        <f>IF(申請者氏名="","",申請者氏名)</f>
        <v/>
      </c>
      <c r="S11" s="479"/>
      <c r="T11" s="479"/>
      <c r="U11" s="479"/>
      <c r="V11" s="479"/>
      <c r="W11" s="138"/>
      <c r="X11" s="138"/>
      <c r="Y11" s="138"/>
      <c r="Z11" s="138"/>
      <c r="AA11" s="138"/>
    </row>
    <row r="12" spans="1:27" s="1" customFormat="1" ht="18.75" customHeight="1">
      <c r="O12" s="136"/>
      <c r="P12" s="136"/>
      <c r="R12" s="139"/>
      <c r="S12" s="139"/>
      <c r="T12" s="139"/>
      <c r="U12" s="139"/>
      <c r="V12" s="138"/>
      <c r="W12" s="138"/>
      <c r="X12" s="138"/>
      <c r="Y12" s="138"/>
      <c r="Z12" s="138"/>
      <c r="AA12" s="138"/>
    </row>
    <row r="13" spans="1:27" s="1" customFormat="1" ht="22.5" customHeight="1">
      <c r="O13" s="316" t="s">
        <v>7</v>
      </c>
      <c r="P13" s="316"/>
      <c r="R13" s="484" t="str">
        <f>IF(申請者電話番号="","",申請者電話番号)</f>
        <v/>
      </c>
      <c r="S13" s="484"/>
      <c r="T13" s="484"/>
      <c r="U13" s="484"/>
      <c r="V13" s="484"/>
      <c r="W13" s="484"/>
      <c r="X13" s="484"/>
      <c r="Y13" s="484"/>
      <c r="Z13" s="141"/>
      <c r="AA13" s="141"/>
    </row>
    <row r="14" spans="1:27" s="1" customFormat="1" ht="22.5" customHeight="1"/>
    <row r="15" spans="1:27" s="1" customFormat="1" ht="22.5" customHeight="1">
      <c r="B15" s="483" t="s">
        <v>314</v>
      </c>
      <c r="C15" s="483"/>
      <c r="D15" s="483"/>
      <c r="E15" s="481"/>
      <c r="F15" s="481"/>
      <c r="G15" s="157" t="s">
        <v>1</v>
      </c>
      <c r="H15" s="229"/>
      <c r="I15" s="157" t="s">
        <v>2</v>
      </c>
      <c r="J15" s="229"/>
      <c r="K15" s="473" t="s">
        <v>47</v>
      </c>
      <c r="L15" s="473"/>
      <c r="M15" s="229"/>
      <c r="N15" s="473" t="s">
        <v>48</v>
      </c>
      <c r="O15" s="473"/>
      <c r="P15" s="473"/>
      <c r="Q15" s="482"/>
      <c r="R15" s="482"/>
      <c r="S15" s="482"/>
      <c r="T15" s="482"/>
      <c r="U15" s="157" t="s">
        <v>63</v>
      </c>
      <c r="V15" s="157"/>
      <c r="W15" s="157"/>
      <c r="X15" s="157"/>
      <c r="Y15" s="157"/>
      <c r="Z15" s="157"/>
    </row>
    <row r="16" spans="1:27" s="1" customFormat="1" ht="22.5" customHeight="1">
      <c r="B16" s="472" t="s">
        <v>571</v>
      </c>
      <c r="C16" s="472"/>
      <c r="D16" s="472"/>
      <c r="E16" s="472"/>
      <c r="F16" s="472"/>
      <c r="G16" s="472"/>
      <c r="H16" s="472"/>
      <c r="I16" s="472"/>
      <c r="J16" s="472"/>
      <c r="K16" s="472"/>
      <c r="L16" s="472"/>
      <c r="M16" s="472"/>
      <c r="N16" s="472"/>
      <c r="O16" s="472"/>
      <c r="P16" s="472"/>
      <c r="Q16" s="472"/>
      <c r="R16" s="472"/>
      <c r="S16" s="472"/>
      <c r="T16" s="472"/>
      <c r="U16" s="472"/>
      <c r="V16" s="472"/>
      <c r="W16" s="472"/>
      <c r="X16" s="472"/>
      <c r="Y16" s="472"/>
      <c r="Z16" s="472"/>
      <c r="AA16" s="157"/>
    </row>
    <row r="17" spans="2:38" s="1" customFormat="1" ht="22.5" customHeight="1">
      <c r="B17" s="472"/>
      <c r="C17" s="472"/>
      <c r="D17" s="472"/>
      <c r="E17" s="472"/>
      <c r="F17" s="472"/>
      <c r="G17" s="472"/>
      <c r="H17" s="472"/>
      <c r="I17" s="472"/>
      <c r="J17" s="472"/>
      <c r="K17" s="472"/>
      <c r="L17" s="472"/>
      <c r="M17" s="472"/>
      <c r="N17" s="472"/>
      <c r="O17" s="472"/>
      <c r="P17" s="472"/>
      <c r="Q17" s="472"/>
      <c r="R17" s="472"/>
      <c r="S17" s="472"/>
      <c r="T17" s="472"/>
      <c r="U17" s="472"/>
      <c r="V17" s="472"/>
      <c r="W17" s="472"/>
      <c r="X17" s="472"/>
      <c r="Y17" s="472"/>
      <c r="Z17" s="472"/>
      <c r="AA17" s="157"/>
    </row>
    <row r="18" spans="2:38" s="1" customFormat="1" ht="22.5" customHeight="1">
      <c r="B18" s="472"/>
      <c r="C18" s="472"/>
      <c r="D18" s="472"/>
      <c r="E18" s="472"/>
      <c r="F18" s="472"/>
      <c r="G18" s="472"/>
      <c r="H18" s="472"/>
      <c r="I18" s="472"/>
      <c r="J18" s="472"/>
      <c r="K18" s="472"/>
      <c r="L18" s="472"/>
      <c r="M18" s="472"/>
      <c r="N18" s="472"/>
      <c r="O18" s="472"/>
      <c r="P18" s="472"/>
      <c r="Q18" s="472"/>
      <c r="R18" s="472"/>
      <c r="S18" s="472"/>
      <c r="T18" s="472"/>
      <c r="U18" s="472"/>
      <c r="V18" s="472"/>
      <c r="W18" s="472"/>
      <c r="X18" s="472"/>
      <c r="Y18" s="472"/>
      <c r="Z18" s="472"/>
      <c r="AA18" s="157"/>
    </row>
    <row r="19" spans="2:38" s="1" customFormat="1" ht="22.5" customHeight="1">
      <c r="B19" s="472"/>
      <c r="C19" s="472"/>
      <c r="D19" s="472"/>
      <c r="E19" s="472"/>
      <c r="F19" s="472"/>
      <c r="G19" s="472"/>
      <c r="H19" s="472"/>
      <c r="I19" s="472"/>
      <c r="J19" s="472"/>
      <c r="K19" s="472"/>
      <c r="L19" s="472"/>
      <c r="M19" s="472"/>
      <c r="N19" s="472"/>
      <c r="O19" s="472"/>
      <c r="P19" s="472"/>
      <c r="Q19" s="472"/>
      <c r="R19" s="472"/>
      <c r="S19" s="472"/>
      <c r="T19" s="472"/>
      <c r="U19" s="472"/>
      <c r="V19" s="472"/>
      <c r="W19" s="472"/>
      <c r="X19" s="472"/>
      <c r="Y19" s="472"/>
      <c r="Z19" s="472"/>
    </row>
    <row r="20" spans="2:38" s="1" customFormat="1" ht="22.5" customHeight="1" thickBot="1">
      <c r="Z20" s="95"/>
    </row>
    <row r="21" spans="2:38" s="87" customFormat="1" ht="26.25" customHeight="1">
      <c r="B21" s="327" t="s">
        <v>108</v>
      </c>
      <c r="C21" s="328"/>
      <c r="D21" s="328"/>
      <c r="E21" s="328"/>
      <c r="F21" s="328"/>
      <c r="G21" s="328"/>
      <c r="H21" s="328"/>
      <c r="I21" s="329"/>
      <c r="J21" s="295"/>
      <c r="K21" s="230"/>
      <c r="L21" s="143"/>
      <c r="M21" s="143"/>
      <c r="N21" s="143"/>
      <c r="O21" s="143"/>
      <c r="P21" s="143"/>
      <c r="Q21" s="143"/>
      <c r="R21" s="143"/>
      <c r="S21" s="143"/>
      <c r="T21" s="143"/>
      <c r="U21" s="143"/>
      <c r="V21" s="143"/>
      <c r="W21" s="143"/>
      <c r="X21" s="143"/>
      <c r="Y21" s="143"/>
      <c r="Z21" s="144"/>
    </row>
    <row r="22" spans="2:38" s="87" customFormat="1" ht="26.25" customHeight="1">
      <c r="B22" s="321"/>
      <c r="C22" s="322"/>
      <c r="D22" s="322"/>
      <c r="E22" s="322"/>
      <c r="F22" s="322"/>
      <c r="G22" s="322"/>
      <c r="H22" s="322"/>
      <c r="I22" s="323"/>
      <c r="J22" s="151"/>
      <c r="K22" s="152"/>
      <c r="L22" s="146"/>
      <c r="M22" s="146" t="s">
        <v>333</v>
      </c>
      <c r="N22" s="480" t="str">
        <f>IF('別紙（１-１）'!L33="","",'別紙（１-１）'!L33)</f>
        <v/>
      </c>
      <c r="O22" s="322"/>
      <c r="P22" s="322"/>
      <c r="Q22" s="322"/>
      <c r="R22" s="322"/>
      <c r="S22" s="322"/>
      <c r="T22" s="322"/>
      <c r="U22" s="322"/>
      <c r="V22" s="87" t="s">
        <v>334</v>
      </c>
      <c r="W22" s="146"/>
      <c r="X22" s="146"/>
      <c r="Y22" s="146"/>
      <c r="Z22" s="147"/>
    </row>
    <row r="23" spans="2:38" s="87" customFormat="1" ht="26.25" customHeight="1">
      <c r="B23" s="330"/>
      <c r="C23" s="331"/>
      <c r="D23" s="331"/>
      <c r="E23" s="331"/>
      <c r="F23" s="331"/>
      <c r="G23" s="331"/>
      <c r="H23" s="331"/>
      <c r="I23" s="332"/>
      <c r="J23" s="296"/>
      <c r="K23" s="163"/>
      <c r="L23" s="149"/>
      <c r="M23" s="149"/>
      <c r="N23" s="149"/>
      <c r="O23" s="149"/>
      <c r="P23" s="149"/>
      <c r="Q23" s="149"/>
      <c r="R23" s="149"/>
      <c r="S23" s="149"/>
      <c r="T23" s="149"/>
      <c r="U23" s="149"/>
      <c r="V23" s="149"/>
      <c r="W23" s="149"/>
      <c r="X23" s="149"/>
      <c r="Y23" s="149"/>
      <c r="Z23" s="150"/>
    </row>
    <row r="24" spans="2:38" s="87" customFormat="1" ht="15" customHeight="1">
      <c r="B24" s="318" t="s">
        <v>128</v>
      </c>
      <c r="C24" s="319"/>
      <c r="D24" s="319"/>
      <c r="E24" s="319"/>
      <c r="F24" s="319"/>
      <c r="G24" s="319"/>
      <c r="H24" s="319"/>
      <c r="I24" s="320"/>
      <c r="J24" s="166"/>
      <c r="K24" s="152"/>
      <c r="L24" s="146"/>
      <c r="M24" s="146"/>
      <c r="N24" s="146"/>
      <c r="O24" s="146"/>
      <c r="P24" s="146"/>
      <c r="Q24" s="146"/>
      <c r="R24" s="146"/>
      <c r="S24" s="146"/>
      <c r="T24" s="146"/>
      <c r="U24" s="146"/>
      <c r="V24" s="146"/>
      <c r="W24" s="146"/>
      <c r="X24" s="146"/>
      <c r="Y24" s="146"/>
      <c r="Z24" s="147"/>
      <c r="AL24" s="146"/>
    </row>
    <row r="25" spans="2:38" s="87" customFormat="1" ht="26.25" customHeight="1">
      <c r="B25" s="321"/>
      <c r="C25" s="322"/>
      <c r="D25" s="322"/>
      <c r="E25" s="322"/>
      <c r="F25" s="322"/>
      <c r="G25" s="322"/>
      <c r="H25" s="322"/>
      <c r="I25" s="323"/>
      <c r="J25" s="166"/>
      <c r="K25" s="152" t="s">
        <v>293</v>
      </c>
      <c r="L25" s="146" t="s">
        <v>119</v>
      </c>
      <c r="M25" s="146"/>
      <c r="N25" s="146"/>
      <c r="O25" s="146"/>
      <c r="P25" s="146"/>
      <c r="Q25" s="146"/>
      <c r="R25" s="146"/>
      <c r="S25" s="146"/>
      <c r="T25" s="146"/>
      <c r="U25" s="146"/>
      <c r="V25" s="146"/>
      <c r="W25" s="146"/>
      <c r="X25" s="146"/>
      <c r="Y25" s="146"/>
      <c r="Z25" s="147"/>
    </row>
    <row r="26" spans="2:38" s="87" customFormat="1" ht="26.25" customHeight="1">
      <c r="B26" s="321"/>
      <c r="C26" s="322"/>
      <c r="D26" s="322"/>
      <c r="E26" s="322"/>
      <c r="F26" s="322"/>
      <c r="G26" s="322"/>
      <c r="H26" s="322"/>
      <c r="I26" s="323"/>
      <c r="J26" s="166"/>
      <c r="K26" s="152" t="s">
        <v>116</v>
      </c>
      <c r="L26" s="146" t="s">
        <v>130</v>
      </c>
      <c r="M26" s="146"/>
      <c r="N26" s="146"/>
      <c r="O26" s="146"/>
      <c r="P26" s="146"/>
      <c r="Q26" s="146"/>
      <c r="R26" s="146"/>
      <c r="S26" s="146"/>
      <c r="T26" s="146"/>
      <c r="U26" s="146"/>
      <c r="V26" s="146"/>
      <c r="W26" s="146"/>
      <c r="X26" s="146"/>
      <c r="Y26" s="146"/>
      <c r="Z26" s="147"/>
    </row>
    <row r="27" spans="2:38" s="87" customFormat="1" ht="15" customHeight="1">
      <c r="B27" s="330"/>
      <c r="C27" s="331"/>
      <c r="D27" s="331"/>
      <c r="E27" s="331"/>
      <c r="F27" s="331"/>
      <c r="G27" s="331"/>
      <c r="H27" s="331"/>
      <c r="I27" s="332"/>
      <c r="J27" s="296"/>
      <c r="K27" s="163"/>
      <c r="L27" s="297"/>
      <c r="M27" s="149"/>
      <c r="N27" s="149"/>
      <c r="O27" s="149"/>
      <c r="P27" s="149"/>
      <c r="Q27" s="149"/>
      <c r="R27" s="149"/>
      <c r="S27" s="149"/>
      <c r="T27" s="149"/>
      <c r="U27" s="149"/>
      <c r="V27" s="149"/>
      <c r="W27" s="149"/>
      <c r="X27" s="149"/>
      <c r="Y27" s="149"/>
      <c r="Z27" s="150"/>
    </row>
    <row r="28" spans="2:38" s="87" customFormat="1" ht="26.25" customHeight="1">
      <c r="B28" s="318" t="s">
        <v>50</v>
      </c>
      <c r="C28" s="319"/>
      <c r="D28" s="319"/>
      <c r="E28" s="319"/>
      <c r="F28" s="319"/>
      <c r="G28" s="319"/>
      <c r="H28" s="319"/>
      <c r="I28" s="320"/>
      <c r="J28" s="151"/>
      <c r="K28" s="152"/>
      <c r="L28" s="298"/>
      <c r="M28" s="146"/>
      <c r="N28" s="146"/>
      <c r="O28" s="146"/>
      <c r="P28" s="146"/>
      <c r="Q28" s="146"/>
      <c r="R28" s="146"/>
      <c r="S28" s="146"/>
      <c r="T28" s="146"/>
      <c r="U28" s="146"/>
      <c r="V28" s="146"/>
      <c r="W28" s="146"/>
      <c r="X28" s="146"/>
      <c r="Y28" s="146"/>
      <c r="Z28" s="147"/>
    </row>
    <row r="29" spans="2:38" s="87" customFormat="1" ht="26.25" customHeight="1">
      <c r="B29" s="321"/>
      <c r="C29" s="322"/>
      <c r="D29" s="322"/>
      <c r="E29" s="322"/>
      <c r="F29" s="322"/>
      <c r="G29" s="322"/>
      <c r="H29" s="322"/>
      <c r="I29" s="323"/>
      <c r="J29" s="151"/>
      <c r="K29" s="152" t="s">
        <v>293</v>
      </c>
      <c r="L29" s="162" t="s">
        <v>234</v>
      </c>
      <c r="M29" s="146"/>
      <c r="N29" s="146"/>
      <c r="O29" s="146"/>
      <c r="P29" s="146"/>
      <c r="Q29" s="146"/>
      <c r="R29" s="146"/>
      <c r="S29" s="146"/>
      <c r="T29" s="146"/>
      <c r="U29" s="146"/>
      <c r="V29" s="146"/>
      <c r="W29" s="146"/>
      <c r="X29" s="146"/>
      <c r="Y29" s="146"/>
      <c r="Z29" s="147"/>
    </row>
    <row r="30" spans="2:38" s="87" customFormat="1" ht="26.25" customHeight="1">
      <c r="B30" s="321"/>
      <c r="C30" s="322"/>
      <c r="D30" s="322"/>
      <c r="E30" s="322"/>
      <c r="F30" s="322"/>
      <c r="G30" s="322"/>
      <c r="H30" s="322"/>
      <c r="I30" s="323"/>
      <c r="J30" s="151"/>
      <c r="K30" s="152"/>
      <c r="L30" s="146" t="s">
        <v>235</v>
      </c>
      <c r="M30" s="146"/>
      <c r="N30" s="146"/>
      <c r="O30" s="146"/>
      <c r="P30" s="146"/>
      <c r="Q30" s="146"/>
      <c r="R30" s="146"/>
      <c r="S30" s="146"/>
      <c r="T30" s="146"/>
      <c r="U30" s="146"/>
      <c r="V30" s="146"/>
      <c r="W30" s="146"/>
      <c r="X30" s="146"/>
      <c r="Y30" s="146"/>
      <c r="Z30" s="147"/>
    </row>
    <row r="31" spans="2:38" s="87" customFormat="1" ht="26.25" customHeight="1">
      <c r="B31" s="321"/>
      <c r="C31" s="322"/>
      <c r="D31" s="322"/>
      <c r="E31" s="322"/>
      <c r="F31" s="322"/>
      <c r="G31" s="322"/>
      <c r="H31" s="322"/>
      <c r="I31" s="323"/>
      <c r="J31" s="151"/>
      <c r="K31" s="152" t="s">
        <v>116</v>
      </c>
      <c r="L31" s="162" t="s">
        <v>236</v>
      </c>
      <c r="M31" s="146"/>
      <c r="N31" s="146"/>
      <c r="O31" s="146"/>
      <c r="P31" s="146"/>
      <c r="Q31" s="146"/>
      <c r="R31" s="146"/>
      <c r="S31" s="146"/>
      <c r="T31" s="146"/>
      <c r="U31" s="146"/>
      <c r="V31" s="146"/>
      <c r="W31" s="146"/>
      <c r="X31" s="146"/>
      <c r="Y31" s="146"/>
      <c r="Z31" s="147"/>
    </row>
    <row r="32" spans="2:38" s="87" customFormat="1" ht="26.25" customHeight="1">
      <c r="B32" s="321"/>
      <c r="C32" s="322"/>
      <c r="D32" s="322"/>
      <c r="E32" s="322"/>
      <c r="F32" s="322"/>
      <c r="G32" s="322"/>
      <c r="H32" s="322"/>
      <c r="I32" s="323"/>
      <c r="J32" s="151"/>
      <c r="L32" s="87" t="s">
        <v>237</v>
      </c>
      <c r="M32" s="146"/>
      <c r="N32" s="146"/>
      <c r="O32" s="146"/>
      <c r="P32" s="146"/>
      <c r="Q32" s="146"/>
      <c r="R32" s="146"/>
      <c r="S32" s="146"/>
      <c r="T32" s="146"/>
      <c r="U32" s="146"/>
      <c r="V32" s="146"/>
      <c r="W32" s="146"/>
      <c r="X32" s="146"/>
      <c r="Y32" s="146"/>
      <c r="Z32" s="147"/>
    </row>
    <row r="33" spans="2:26" s="87" customFormat="1" ht="26.25" customHeight="1" thickBot="1">
      <c r="B33" s="324"/>
      <c r="C33" s="325"/>
      <c r="D33" s="325"/>
      <c r="E33" s="325"/>
      <c r="F33" s="325"/>
      <c r="G33" s="325"/>
      <c r="H33" s="325"/>
      <c r="I33" s="326"/>
      <c r="J33" s="153"/>
      <c r="K33" s="154"/>
      <c r="L33" s="155"/>
      <c r="M33" s="155"/>
      <c r="N33" s="155"/>
      <c r="O33" s="155"/>
      <c r="P33" s="155"/>
      <c r="Q33" s="155"/>
      <c r="R33" s="155"/>
      <c r="S33" s="155"/>
      <c r="T33" s="155"/>
      <c r="U33" s="155"/>
      <c r="V33" s="155"/>
      <c r="W33" s="155"/>
      <c r="X33" s="155"/>
      <c r="Y33" s="155"/>
      <c r="Z33" s="156"/>
    </row>
    <row r="34" spans="2:26" s="1" customFormat="1" ht="22.5" customHeight="1"/>
    <row r="35" spans="2:26" s="1" customFormat="1" ht="22.5" customHeight="1"/>
    <row r="36" spans="2:26" s="1" customFormat="1" ht="22.5" customHeight="1"/>
    <row r="37" spans="2:26" s="1" customFormat="1" ht="22.5" customHeight="1"/>
    <row r="38" spans="2:26" s="1" customFormat="1" ht="22.5" customHeight="1"/>
    <row r="39" spans="2:26" s="1" customFormat="1" ht="22.5" customHeight="1"/>
    <row r="40" spans="2:26" s="1" customFormat="1" ht="22.5" customHeight="1"/>
    <row r="41" spans="2:26" s="1" customFormat="1" ht="22.5" customHeight="1"/>
    <row r="42" spans="2:26" s="1" customFormat="1" ht="22.5" customHeight="1"/>
    <row r="43" spans="2:26" s="1" customFormat="1" ht="22.5" customHeight="1"/>
    <row r="44" spans="2:26" s="1" customFormat="1" ht="22.5" customHeight="1"/>
    <row r="45" spans="2:26" s="1" customFormat="1" ht="22.5" customHeight="1"/>
    <row r="46" spans="2:26" s="1" customFormat="1" ht="22.5" customHeight="1"/>
    <row r="47" spans="2:26" s="1" customFormat="1" ht="22.5" customHeight="1"/>
    <row r="48" spans="2:26" s="1" customFormat="1" ht="22.5" customHeight="1"/>
    <row r="49" s="1" customFormat="1" ht="22.5" customHeight="1"/>
    <row r="50" s="1" customFormat="1" ht="22.5" customHeight="1"/>
    <row r="51" s="1" customFormat="1" ht="22.5" customHeight="1"/>
  </sheetData>
  <mergeCells count="21">
    <mergeCell ref="O11:P11"/>
    <mergeCell ref="R11:V11"/>
    <mergeCell ref="O13:P13"/>
    <mergeCell ref="B28:I33"/>
    <mergeCell ref="N15:P15"/>
    <mergeCell ref="N22:U22"/>
    <mergeCell ref="E15:F15"/>
    <mergeCell ref="K15:L15"/>
    <mergeCell ref="Q15:T15"/>
    <mergeCell ref="B15:D15"/>
    <mergeCell ref="B24:I27"/>
    <mergeCell ref="B21:I23"/>
    <mergeCell ref="B16:Z19"/>
    <mergeCell ref="R13:Y13"/>
    <mergeCell ref="G2:W3"/>
    <mergeCell ref="I4:U5"/>
    <mergeCell ref="B7:E7"/>
    <mergeCell ref="G7:K7"/>
    <mergeCell ref="L9:N9"/>
    <mergeCell ref="O9:P9"/>
    <mergeCell ref="R9:AA9"/>
  </mergeCells>
  <phoneticPr fontId="1"/>
  <printOptions horizontalCentered="1" verticalCentered="1"/>
  <pageMargins left="0.70866141732283472" right="0.70866141732283472" top="0.74803149606299213" bottom="0.74803149606299213" header="0.31496062992125984" footer="0.31496062992125984"/>
  <pageSetup paperSize="9" scale="73"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rgb="FF7030A0"/>
    <pageSetUpPr fitToPage="1"/>
  </sheetPr>
  <dimension ref="B1:AA49"/>
  <sheetViews>
    <sheetView view="pageBreakPreview" zoomScaleNormal="100" zoomScaleSheetLayoutView="100" workbookViewId="0"/>
  </sheetViews>
  <sheetFormatPr defaultColWidth="3.75" defaultRowHeight="24"/>
  <cols>
    <col min="1" max="7" width="3.75" style="54"/>
    <col min="8" max="8" width="4.625" style="54" bestFit="1" customWidth="1"/>
    <col min="9" max="9" width="3.75" style="54"/>
    <col min="10" max="10" width="4.625" style="54" bestFit="1" customWidth="1"/>
    <col min="11" max="11" width="3.75" style="54"/>
    <col min="12" max="12" width="4.625" style="54" bestFit="1" customWidth="1"/>
    <col min="13" max="19" width="3.75" style="54"/>
    <col min="20" max="20" width="4.625" style="54" bestFit="1" customWidth="1"/>
    <col min="21" max="21" width="3.75" style="54"/>
    <col min="22" max="22" width="4.625" style="54" bestFit="1" customWidth="1"/>
    <col min="23" max="23" width="3.75" style="54"/>
    <col min="24" max="24" width="4.625" style="54" bestFit="1" customWidth="1"/>
    <col min="25" max="25" width="4.875" style="54" customWidth="1"/>
    <col min="26" max="26" width="3.75" style="54" customWidth="1"/>
    <col min="27" max="27" width="9.375" style="54" customWidth="1"/>
    <col min="28" max="28" width="4.625" style="54" bestFit="1" customWidth="1"/>
    <col min="29" max="16384" width="3.75" style="54"/>
  </cols>
  <sheetData>
    <row r="1" spans="2:27" ht="22.5" customHeight="1">
      <c r="C1" s="54" t="s">
        <v>58</v>
      </c>
    </row>
    <row r="2" spans="2:27" ht="22.5" customHeight="1" thickBot="1">
      <c r="C2" s="54" t="s">
        <v>231</v>
      </c>
    </row>
    <row r="3" spans="2:27" ht="22.5" customHeight="1">
      <c r="B3" s="522" t="s">
        <v>97</v>
      </c>
      <c r="C3" s="498"/>
      <c r="D3" s="498"/>
      <c r="E3" s="523"/>
      <c r="F3" s="524" t="str">
        <f>IF('別紙（１-１）'!F3="","",'別紙（１-１）'!F3)</f>
        <v/>
      </c>
      <c r="G3" s="525"/>
      <c r="H3" s="525"/>
      <c r="I3" s="525"/>
      <c r="J3" s="525"/>
      <c r="K3" s="525"/>
      <c r="L3" s="525"/>
      <c r="M3" s="525"/>
      <c r="N3" s="525"/>
      <c r="O3" s="525"/>
      <c r="P3" s="525"/>
      <c r="Q3" s="525"/>
      <c r="R3" s="525"/>
      <c r="S3" s="525"/>
      <c r="T3" s="525"/>
      <c r="U3" s="525"/>
      <c r="V3" s="525"/>
      <c r="W3" s="525"/>
      <c r="X3" s="525"/>
      <c r="Y3" s="526"/>
    </row>
    <row r="4" spans="2:27" ht="22.5" customHeight="1">
      <c r="B4" s="491"/>
      <c r="C4" s="492"/>
      <c r="D4" s="492"/>
      <c r="E4" s="493"/>
      <c r="F4" s="527"/>
      <c r="G4" s="528"/>
      <c r="H4" s="528"/>
      <c r="I4" s="528"/>
      <c r="J4" s="528"/>
      <c r="K4" s="528"/>
      <c r="L4" s="528"/>
      <c r="M4" s="528"/>
      <c r="N4" s="528"/>
      <c r="O4" s="528"/>
      <c r="P4" s="528"/>
      <c r="Q4" s="528"/>
      <c r="R4" s="528"/>
      <c r="S4" s="528"/>
      <c r="T4" s="528"/>
      <c r="U4" s="528"/>
      <c r="V4" s="528"/>
      <c r="W4" s="528"/>
      <c r="X4" s="528"/>
      <c r="Y4" s="529"/>
    </row>
    <row r="5" spans="2:27" ht="30" customHeight="1">
      <c r="B5" s="485" t="s">
        <v>99</v>
      </c>
      <c r="C5" s="486"/>
      <c r="D5" s="486"/>
      <c r="E5" s="487"/>
      <c r="F5" s="494" t="s">
        <v>689</v>
      </c>
      <c r="G5" s="489"/>
      <c r="H5" s="489"/>
      <c r="I5" s="489"/>
      <c r="J5" s="256" t="s">
        <v>26</v>
      </c>
      <c r="K5" s="257"/>
      <c r="L5" s="411" t="str">
        <f>IF('別紙（１-１）'!I12="","",'別紙（１-１）'!I12)</f>
        <v/>
      </c>
      <c r="M5" s="411"/>
      <c r="N5" s="256" t="s">
        <v>28</v>
      </c>
      <c r="O5" s="256"/>
      <c r="P5" s="258" t="s">
        <v>29</v>
      </c>
      <c r="Q5" s="313"/>
      <c r="R5" s="411" t="str">
        <f>IF('別紙（１-１）'!P12="","",'別紙（１-１）'!P12)</f>
        <v/>
      </c>
      <c r="S5" s="411"/>
      <c r="T5" s="256" t="s">
        <v>28</v>
      </c>
      <c r="U5" s="257"/>
      <c r="V5" s="256" t="s">
        <v>30</v>
      </c>
      <c r="W5" s="411" t="str">
        <f>IF('別紙（１-１）'!V12="","",'別紙（１-１）'!V12)</f>
        <v/>
      </c>
      <c r="X5" s="411"/>
      <c r="Y5" s="260" t="s">
        <v>27</v>
      </c>
    </row>
    <row r="6" spans="2:27" ht="30" customHeight="1">
      <c r="B6" s="488"/>
      <c r="C6" s="489"/>
      <c r="D6" s="489"/>
      <c r="E6" s="490"/>
      <c r="F6" s="494" t="s">
        <v>51</v>
      </c>
      <c r="G6" s="489"/>
      <c r="H6" s="489"/>
      <c r="I6" s="489"/>
      <c r="J6" s="256" t="s">
        <v>26</v>
      </c>
      <c r="K6" s="257"/>
      <c r="L6" s="411"/>
      <c r="M6" s="411"/>
      <c r="N6" s="256" t="s">
        <v>28</v>
      </c>
      <c r="O6" s="256"/>
      <c r="P6" s="258" t="s">
        <v>29</v>
      </c>
      <c r="Q6" s="259"/>
      <c r="R6" s="411"/>
      <c r="S6" s="411"/>
      <c r="T6" s="256" t="s">
        <v>28</v>
      </c>
      <c r="U6" s="257"/>
      <c r="V6" s="256" t="s">
        <v>30</v>
      </c>
      <c r="W6" s="411"/>
      <c r="X6" s="411"/>
      <c r="Y6" s="260" t="s">
        <v>27</v>
      </c>
    </row>
    <row r="7" spans="2:27" ht="30" customHeight="1">
      <c r="B7" s="491"/>
      <c r="C7" s="492"/>
      <c r="D7" s="492"/>
      <c r="E7" s="493"/>
      <c r="F7" s="520" t="s">
        <v>52</v>
      </c>
      <c r="G7" s="492"/>
      <c r="H7" s="492"/>
      <c r="I7" s="492"/>
      <c r="J7" s="261" t="s">
        <v>26</v>
      </c>
      <c r="K7" s="262"/>
      <c r="L7" s="554" t="str">
        <f>IF($AA$7=FALSE,"",L6)</f>
        <v/>
      </c>
      <c r="M7" s="554"/>
      <c r="N7" s="261" t="s">
        <v>28</v>
      </c>
      <c r="O7" s="261"/>
      <c r="P7" s="261" t="s">
        <v>29</v>
      </c>
      <c r="Q7" s="263"/>
      <c r="R7" s="554" t="str">
        <f>IF($AA$7=FALSE,"",R6)</f>
        <v/>
      </c>
      <c r="S7" s="554"/>
      <c r="T7" s="261" t="s">
        <v>28</v>
      </c>
      <c r="U7" s="262"/>
      <c r="V7" s="261" t="s">
        <v>30</v>
      </c>
      <c r="W7" s="554" t="str">
        <f>IF($AA$7=FALSE,"",W6)</f>
        <v/>
      </c>
      <c r="X7" s="554"/>
      <c r="Y7" s="264" t="s">
        <v>27</v>
      </c>
      <c r="AA7" s="137" t="b">
        <v>0</v>
      </c>
    </row>
    <row r="8" spans="2:27" ht="22.5" customHeight="1">
      <c r="B8" s="485" t="s">
        <v>57</v>
      </c>
      <c r="C8" s="486"/>
      <c r="D8" s="486"/>
      <c r="E8" s="487"/>
      <c r="F8" s="499" t="s">
        <v>53</v>
      </c>
      <c r="G8" s="486"/>
      <c r="H8" s="487"/>
      <c r="I8" s="265"/>
      <c r="J8" s="266"/>
      <c r="K8" s="266"/>
      <c r="L8" s="266"/>
      <c r="M8" s="266"/>
      <c r="N8" s="266"/>
      <c r="O8" s="267"/>
      <c r="P8" s="521" t="s">
        <v>36</v>
      </c>
      <c r="Q8" s="486"/>
      <c r="R8" s="486"/>
      <c r="S8" s="266"/>
      <c r="T8" s="268" t="s">
        <v>34</v>
      </c>
      <c r="U8" s="541" t="str">
        <f>IF('別紙（１-１）'!U16="","",'別紙（１-１）'!U16)</f>
        <v/>
      </c>
      <c r="V8" s="541"/>
      <c r="W8" s="541"/>
      <c r="X8" s="266" t="s">
        <v>33</v>
      </c>
      <c r="Y8" s="269"/>
    </row>
    <row r="9" spans="2:27" ht="22.5" customHeight="1">
      <c r="B9" s="488"/>
      <c r="C9" s="489"/>
      <c r="D9" s="489"/>
      <c r="E9" s="490"/>
      <c r="F9" s="494"/>
      <c r="G9" s="489"/>
      <c r="H9" s="490"/>
      <c r="I9" s="270"/>
      <c r="J9" s="539" t="str">
        <f>IF('別紙（１-１）'!J17="","",'別紙（１-１）'!J17)</f>
        <v/>
      </c>
      <c r="K9" s="539"/>
      <c r="L9" s="539"/>
      <c r="M9" s="539"/>
      <c r="N9" s="256"/>
      <c r="O9" s="271"/>
      <c r="P9" s="256"/>
      <c r="Q9" s="256"/>
      <c r="R9" s="256"/>
      <c r="S9" s="256"/>
      <c r="T9" s="268" t="s">
        <v>35</v>
      </c>
      <c r="U9" s="541" t="str">
        <f>IF('別紙（１-１）'!U17="","",'別紙（１-１）'!U17)</f>
        <v/>
      </c>
      <c r="V9" s="541"/>
      <c r="W9" s="541"/>
      <c r="X9" s="256" t="s">
        <v>33</v>
      </c>
      <c r="Y9" s="272"/>
    </row>
    <row r="10" spans="2:27" ht="22.5" customHeight="1">
      <c r="B10" s="488"/>
      <c r="C10" s="489"/>
      <c r="D10" s="489"/>
      <c r="E10" s="490"/>
      <c r="F10" s="494"/>
      <c r="G10" s="489"/>
      <c r="H10" s="490"/>
      <c r="I10" s="270"/>
      <c r="J10" s="540"/>
      <c r="K10" s="540"/>
      <c r="L10" s="540"/>
      <c r="M10" s="540"/>
      <c r="N10" s="256" t="s">
        <v>33</v>
      </c>
      <c r="O10" s="271"/>
      <c r="P10" s="494" t="s">
        <v>37</v>
      </c>
      <c r="Q10" s="489"/>
      <c r="R10" s="489"/>
      <c r="S10" s="256"/>
      <c r="T10" s="268" t="s">
        <v>34</v>
      </c>
      <c r="U10" s="541" t="str">
        <f>IF('別紙（１-１）'!U18="","",'別紙（１-１）'!U18)</f>
        <v/>
      </c>
      <c r="V10" s="541"/>
      <c r="W10" s="541"/>
      <c r="X10" s="256" t="s">
        <v>33</v>
      </c>
      <c r="Y10" s="272"/>
    </row>
    <row r="11" spans="2:27" ht="22.5" customHeight="1">
      <c r="B11" s="488"/>
      <c r="C11" s="489"/>
      <c r="D11" s="489"/>
      <c r="E11" s="490"/>
      <c r="F11" s="494"/>
      <c r="G11" s="489"/>
      <c r="H11" s="490"/>
      <c r="I11" s="270"/>
      <c r="J11" s="273"/>
      <c r="K11" s="273"/>
      <c r="L11" s="273"/>
      <c r="M11" s="273"/>
      <c r="N11" s="256"/>
      <c r="O11" s="271"/>
      <c r="P11" s="274"/>
      <c r="Q11" s="274"/>
      <c r="R11" s="274"/>
      <c r="S11" s="256"/>
      <c r="T11" s="275" t="s">
        <v>35</v>
      </c>
      <c r="U11" s="541" t="str">
        <f>IF('別紙（１-１）'!U19="","",'別紙（１-１）'!U19)</f>
        <v/>
      </c>
      <c r="V11" s="541"/>
      <c r="W11" s="541"/>
      <c r="X11" s="256" t="s">
        <v>33</v>
      </c>
      <c r="Y11" s="272"/>
    </row>
    <row r="12" spans="2:27" ht="3.75" customHeight="1">
      <c r="B12" s="488"/>
      <c r="C12" s="489"/>
      <c r="D12" s="489"/>
      <c r="E12" s="490"/>
      <c r="F12" s="520"/>
      <c r="G12" s="492"/>
      <c r="H12" s="493"/>
      <c r="I12" s="276"/>
      <c r="J12" s="261"/>
      <c r="K12" s="261"/>
      <c r="L12" s="261"/>
      <c r="M12" s="261"/>
      <c r="N12" s="261"/>
      <c r="O12" s="277"/>
      <c r="P12" s="261"/>
      <c r="Q12" s="261"/>
      <c r="R12" s="261"/>
      <c r="S12" s="261"/>
      <c r="T12" s="275"/>
      <c r="U12" s="555"/>
      <c r="V12" s="555"/>
      <c r="W12" s="555"/>
      <c r="X12" s="261"/>
      <c r="Y12" s="278"/>
    </row>
    <row r="13" spans="2:27" ht="22.5" customHeight="1">
      <c r="B13" s="488"/>
      <c r="C13" s="489"/>
      <c r="D13" s="489"/>
      <c r="E13" s="490"/>
      <c r="F13" s="499" t="s">
        <v>54</v>
      </c>
      <c r="G13" s="500"/>
      <c r="H13" s="501"/>
      <c r="I13" s="265"/>
      <c r="J13" s="266"/>
      <c r="K13" s="266"/>
      <c r="L13" s="266"/>
      <c r="M13" s="266"/>
      <c r="N13" s="266"/>
      <c r="O13" s="267"/>
      <c r="P13" s="521" t="s">
        <v>36</v>
      </c>
      <c r="Q13" s="486"/>
      <c r="R13" s="486"/>
      <c r="S13" s="266"/>
      <c r="T13" s="268" t="s">
        <v>34</v>
      </c>
      <c r="U13" s="413" t="str">
        <f>IF($AA$16=FALSE,"",U8)</f>
        <v/>
      </c>
      <c r="V13" s="413"/>
      <c r="W13" s="413"/>
      <c r="X13" s="266" t="s">
        <v>33</v>
      </c>
      <c r="Y13" s="269"/>
    </row>
    <row r="14" spans="2:27" ht="22.5" customHeight="1">
      <c r="B14" s="488"/>
      <c r="C14" s="489"/>
      <c r="D14" s="489"/>
      <c r="E14" s="490"/>
      <c r="F14" s="519"/>
      <c r="G14" s="533"/>
      <c r="H14" s="534"/>
      <c r="I14" s="270"/>
      <c r="J14" s="535" t="str">
        <f>IF(U15="","",MIN(U13:W16))</f>
        <v/>
      </c>
      <c r="K14" s="535"/>
      <c r="L14" s="535"/>
      <c r="M14" s="535"/>
      <c r="N14" s="256"/>
      <c r="O14" s="271"/>
      <c r="P14" s="256"/>
      <c r="Q14" s="256"/>
      <c r="R14" s="256"/>
      <c r="S14" s="256"/>
      <c r="T14" s="268" t="s">
        <v>35</v>
      </c>
      <c r="U14" s="413" t="str">
        <f>IF($AA$16=FALSE,"",U9)</f>
        <v/>
      </c>
      <c r="V14" s="413"/>
      <c r="W14" s="413"/>
      <c r="X14" s="256" t="s">
        <v>33</v>
      </c>
      <c r="Y14" s="272"/>
    </row>
    <row r="15" spans="2:27" ht="22.5" customHeight="1">
      <c r="B15" s="488"/>
      <c r="C15" s="489"/>
      <c r="D15" s="489"/>
      <c r="E15" s="490"/>
      <c r="F15" s="519"/>
      <c r="G15" s="533"/>
      <c r="H15" s="534"/>
      <c r="I15" s="270"/>
      <c r="J15" s="536"/>
      <c r="K15" s="536"/>
      <c r="L15" s="536"/>
      <c r="M15" s="536"/>
      <c r="N15" s="256" t="s">
        <v>33</v>
      </c>
      <c r="O15" s="271"/>
      <c r="P15" s="494" t="s">
        <v>37</v>
      </c>
      <c r="Q15" s="489"/>
      <c r="R15" s="489"/>
      <c r="S15" s="256"/>
      <c r="T15" s="268" t="s">
        <v>34</v>
      </c>
      <c r="U15" s="413" t="str">
        <f t="shared" ref="U15:U16" si="0">IF($AA$16=FALSE,"",U10)</f>
        <v/>
      </c>
      <c r="V15" s="413"/>
      <c r="W15" s="413"/>
      <c r="X15" s="256" t="s">
        <v>33</v>
      </c>
      <c r="Y15" s="272"/>
    </row>
    <row r="16" spans="2:27" ht="22.5" customHeight="1">
      <c r="B16" s="488"/>
      <c r="C16" s="489"/>
      <c r="D16" s="489"/>
      <c r="E16" s="490"/>
      <c r="F16" s="494"/>
      <c r="G16" s="489"/>
      <c r="H16" s="490"/>
      <c r="I16" s="270"/>
      <c r="J16" s="273"/>
      <c r="K16" s="273"/>
      <c r="L16" s="273"/>
      <c r="M16" s="273"/>
      <c r="N16" s="256"/>
      <c r="O16" s="271"/>
      <c r="P16" s="274"/>
      <c r="Q16" s="274"/>
      <c r="R16" s="274"/>
      <c r="S16" s="256"/>
      <c r="T16" s="275" t="s">
        <v>35</v>
      </c>
      <c r="U16" s="426" t="str">
        <f t="shared" si="0"/>
        <v/>
      </c>
      <c r="V16" s="426"/>
      <c r="W16" s="426"/>
      <c r="X16" s="256" t="s">
        <v>33</v>
      </c>
      <c r="Y16" s="272"/>
      <c r="AA16" s="137" t="b">
        <v>0</v>
      </c>
    </row>
    <row r="17" spans="2:25" ht="3.75" customHeight="1">
      <c r="B17" s="488"/>
      <c r="C17" s="489"/>
      <c r="D17" s="489"/>
      <c r="E17" s="490"/>
      <c r="F17" s="520"/>
      <c r="G17" s="492"/>
      <c r="H17" s="493"/>
      <c r="I17" s="276"/>
      <c r="J17" s="261"/>
      <c r="K17" s="261"/>
      <c r="L17" s="261"/>
      <c r="M17" s="261"/>
      <c r="N17" s="261"/>
      <c r="O17" s="277"/>
      <c r="P17" s="261"/>
      <c r="Q17" s="261"/>
      <c r="R17" s="261"/>
      <c r="S17" s="261"/>
      <c r="T17" s="275"/>
      <c r="U17" s="555"/>
      <c r="V17" s="555"/>
      <c r="W17" s="555"/>
      <c r="X17" s="261"/>
      <c r="Y17" s="278"/>
    </row>
    <row r="18" spans="2:25" ht="22.5" customHeight="1">
      <c r="B18" s="488"/>
      <c r="C18" s="489"/>
      <c r="D18" s="489"/>
      <c r="E18" s="490"/>
      <c r="F18" s="499" t="s">
        <v>55</v>
      </c>
      <c r="G18" s="486"/>
      <c r="H18" s="487"/>
      <c r="I18" s="265"/>
      <c r="J18" s="266"/>
      <c r="K18" s="266"/>
      <c r="L18" s="266"/>
      <c r="M18" s="266"/>
      <c r="N18" s="266"/>
      <c r="O18" s="267"/>
      <c r="P18" s="521" t="s">
        <v>335</v>
      </c>
      <c r="Q18" s="486"/>
      <c r="R18" s="486"/>
      <c r="S18" s="266"/>
      <c r="T18" s="268" t="s">
        <v>336</v>
      </c>
      <c r="U18" s="413"/>
      <c r="V18" s="413"/>
      <c r="W18" s="413"/>
      <c r="X18" s="266" t="s">
        <v>337</v>
      </c>
      <c r="Y18" s="269"/>
    </row>
    <row r="19" spans="2:25" ht="22.5" customHeight="1">
      <c r="B19" s="488"/>
      <c r="C19" s="489"/>
      <c r="D19" s="489"/>
      <c r="E19" s="490"/>
      <c r="F19" s="494"/>
      <c r="G19" s="489"/>
      <c r="H19" s="490"/>
      <c r="I19" s="270"/>
      <c r="J19" s="537" t="str">
        <f>IF(U20="","",MIN(U18:W21))</f>
        <v/>
      </c>
      <c r="K19" s="537"/>
      <c r="L19" s="537"/>
      <c r="M19" s="537"/>
      <c r="N19" s="256"/>
      <c r="O19" s="271"/>
      <c r="P19" s="256"/>
      <c r="Q19" s="256"/>
      <c r="R19" s="256"/>
      <c r="S19" s="256"/>
      <c r="T19" s="268" t="s">
        <v>338</v>
      </c>
      <c r="U19" s="413"/>
      <c r="V19" s="413"/>
      <c r="W19" s="413"/>
      <c r="X19" s="256" t="s">
        <v>337</v>
      </c>
      <c r="Y19" s="272"/>
    </row>
    <row r="20" spans="2:25" ht="22.5" customHeight="1">
      <c r="B20" s="488"/>
      <c r="C20" s="489"/>
      <c r="D20" s="489"/>
      <c r="E20" s="490"/>
      <c r="F20" s="494"/>
      <c r="G20" s="489"/>
      <c r="H20" s="490"/>
      <c r="I20" s="270"/>
      <c r="J20" s="538"/>
      <c r="K20" s="538"/>
      <c r="L20" s="538"/>
      <c r="M20" s="538"/>
      <c r="N20" s="256" t="s">
        <v>337</v>
      </c>
      <c r="O20" s="271"/>
      <c r="P20" s="494" t="s">
        <v>339</v>
      </c>
      <c r="Q20" s="489"/>
      <c r="R20" s="489"/>
      <c r="S20" s="256"/>
      <c r="T20" s="268" t="s">
        <v>336</v>
      </c>
      <c r="U20" s="413"/>
      <c r="V20" s="413"/>
      <c r="W20" s="413"/>
      <c r="X20" s="256" t="s">
        <v>337</v>
      </c>
      <c r="Y20" s="272"/>
    </row>
    <row r="21" spans="2:25" ht="22.5" customHeight="1">
      <c r="B21" s="488"/>
      <c r="C21" s="489"/>
      <c r="D21" s="489"/>
      <c r="E21" s="490"/>
      <c r="F21" s="494"/>
      <c r="G21" s="489"/>
      <c r="H21" s="490"/>
      <c r="I21" s="270"/>
      <c r="J21" s="273"/>
      <c r="K21" s="273"/>
      <c r="L21" s="273"/>
      <c r="M21" s="273"/>
      <c r="N21" s="256"/>
      <c r="O21" s="271"/>
      <c r="P21" s="274"/>
      <c r="Q21" s="274"/>
      <c r="R21" s="274"/>
      <c r="S21" s="256"/>
      <c r="T21" s="275" t="s">
        <v>338</v>
      </c>
      <c r="U21" s="426"/>
      <c r="V21" s="426"/>
      <c r="W21" s="426"/>
      <c r="X21" s="256" t="s">
        <v>337</v>
      </c>
      <c r="Y21" s="272"/>
    </row>
    <row r="22" spans="2:25" ht="3.75" customHeight="1">
      <c r="B22" s="491"/>
      <c r="C22" s="492"/>
      <c r="D22" s="492"/>
      <c r="E22" s="493"/>
      <c r="F22" s="520"/>
      <c r="G22" s="492"/>
      <c r="H22" s="490"/>
      <c r="I22" s="270"/>
      <c r="J22" s="256"/>
      <c r="K22" s="256"/>
      <c r="L22" s="256"/>
      <c r="M22" s="256"/>
      <c r="N22" s="256"/>
      <c r="O22" s="271"/>
      <c r="P22" s="256"/>
      <c r="Q22" s="256"/>
      <c r="R22" s="256"/>
      <c r="S22" s="256"/>
      <c r="T22" s="274"/>
      <c r="U22" s="542"/>
      <c r="V22" s="542"/>
      <c r="W22" s="542"/>
      <c r="X22" s="256"/>
      <c r="Y22" s="272"/>
    </row>
    <row r="23" spans="2:25" ht="22.5" customHeight="1">
      <c r="B23" s="485" t="s">
        <v>41</v>
      </c>
      <c r="C23" s="486"/>
      <c r="D23" s="486"/>
      <c r="E23" s="487"/>
      <c r="F23" s="499" t="s">
        <v>152</v>
      </c>
      <c r="G23" s="500"/>
      <c r="H23" s="500"/>
      <c r="I23" s="500"/>
      <c r="J23" s="500"/>
      <c r="K23" s="501"/>
      <c r="L23" s="499" t="s">
        <v>139</v>
      </c>
      <c r="M23" s="500"/>
      <c r="N23" s="500"/>
      <c r="O23" s="500"/>
      <c r="P23" s="501"/>
      <c r="Q23" s="505" t="s">
        <v>140</v>
      </c>
      <c r="R23" s="506"/>
      <c r="S23" s="506"/>
      <c r="T23" s="506"/>
      <c r="U23" s="507"/>
      <c r="V23" s="505" t="s">
        <v>142</v>
      </c>
      <c r="W23" s="506"/>
      <c r="X23" s="506"/>
      <c r="Y23" s="517"/>
    </row>
    <row r="24" spans="2:25" ht="22.5" customHeight="1">
      <c r="B24" s="488"/>
      <c r="C24" s="489"/>
      <c r="D24" s="489"/>
      <c r="E24" s="490"/>
      <c r="F24" s="502"/>
      <c r="G24" s="503"/>
      <c r="H24" s="503"/>
      <c r="I24" s="503"/>
      <c r="J24" s="503"/>
      <c r="K24" s="504"/>
      <c r="L24" s="502"/>
      <c r="M24" s="503"/>
      <c r="N24" s="503"/>
      <c r="O24" s="503"/>
      <c r="P24" s="504"/>
      <c r="Q24" s="508"/>
      <c r="R24" s="509"/>
      <c r="S24" s="509"/>
      <c r="T24" s="509"/>
      <c r="U24" s="510"/>
      <c r="V24" s="508"/>
      <c r="W24" s="509"/>
      <c r="X24" s="509"/>
      <c r="Y24" s="518"/>
    </row>
    <row r="25" spans="2:25" ht="22.5" customHeight="1">
      <c r="B25" s="488"/>
      <c r="C25" s="489"/>
      <c r="D25" s="489"/>
      <c r="E25" s="490"/>
      <c r="F25" s="519" t="s">
        <v>141</v>
      </c>
      <c r="G25" s="490"/>
      <c r="H25" s="494" t="s">
        <v>39</v>
      </c>
      <c r="I25" s="489"/>
      <c r="J25" s="489"/>
      <c r="K25" s="490"/>
      <c r="L25" s="279" t="s">
        <v>143</v>
      </c>
      <c r="M25" s="427" t="str">
        <f>IF('別紙（１-１）'!M23="","",'別紙（１-１）'!M23)</f>
        <v/>
      </c>
      <c r="N25" s="427"/>
      <c r="O25" s="427"/>
      <c r="P25" s="428"/>
      <c r="Q25" s="515">
        <f>IF(様式第２２号!H5="",0,様式第２２号!H5)</f>
        <v>0</v>
      </c>
      <c r="R25" s="427"/>
      <c r="S25" s="427"/>
      <c r="T25" s="427"/>
      <c r="U25" s="428"/>
      <c r="V25" s="280" t="s">
        <v>146</v>
      </c>
      <c r="W25" s="511" t="str">
        <f t="shared" ref="W25" si="1">IF(M25="","",M25+Q25)</f>
        <v/>
      </c>
      <c r="X25" s="511"/>
      <c r="Y25" s="512"/>
    </row>
    <row r="26" spans="2:25" ht="22.5" customHeight="1">
      <c r="B26" s="488"/>
      <c r="C26" s="489"/>
      <c r="D26" s="489"/>
      <c r="E26" s="490"/>
      <c r="F26" s="494"/>
      <c r="G26" s="490"/>
      <c r="H26" s="520"/>
      <c r="I26" s="492"/>
      <c r="J26" s="492"/>
      <c r="K26" s="493"/>
      <c r="L26" s="281"/>
      <c r="M26" s="429"/>
      <c r="N26" s="429"/>
      <c r="O26" s="429"/>
      <c r="P26" s="430"/>
      <c r="Q26" s="516"/>
      <c r="R26" s="429"/>
      <c r="S26" s="429"/>
      <c r="T26" s="429"/>
      <c r="U26" s="430"/>
      <c r="V26" s="282"/>
      <c r="W26" s="513"/>
      <c r="X26" s="513"/>
      <c r="Y26" s="514"/>
    </row>
    <row r="27" spans="2:25" ht="22.5" customHeight="1">
      <c r="B27" s="488"/>
      <c r="C27" s="489"/>
      <c r="D27" s="489"/>
      <c r="E27" s="490"/>
      <c r="F27" s="494"/>
      <c r="G27" s="490"/>
      <c r="H27" s="521" t="s">
        <v>40</v>
      </c>
      <c r="I27" s="486"/>
      <c r="J27" s="486"/>
      <c r="K27" s="487"/>
      <c r="L27" s="279" t="s">
        <v>144</v>
      </c>
      <c r="M27" s="427"/>
      <c r="N27" s="427"/>
      <c r="O27" s="427"/>
      <c r="P27" s="428"/>
      <c r="Q27" s="515"/>
      <c r="R27" s="427"/>
      <c r="S27" s="427"/>
      <c r="T27" s="427"/>
      <c r="U27" s="428"/>
      <c r="V27" s="280" t="s">
        <v>147</v>
      </c>
      <c r="W27" s="511" t="str">
        <f t="shared" ref="W27" si="2">IF(M27="","",M27+Q27)</f>
        <v/>
      </c>
      <c r="X27" s="511"/>
      <c r="Y27" s="512"/>
    </row>
    <row r="28" spans="2:25" ht="22.5" customHeight="1">
      <c r="B28" s="488"/>
      <c r="C28" s="489"/>
      <c r="D28" s="489"/>
      <c r="E28" s="490"/>
      <c r="F28" s="494"/>
      <c r="G28" s="490"/>
      <c r="H28" s="520"/>
      <c r="I28" s="492"/>
      <c r="J28" s="492"/>
      <c r="K28" s="493"/>
      <c r="L28" s="281"/>
      <c r="M28" s="429"/>
      <c r="N28" s="429"/>
      <c r="O28" s="429"/>
      <c r="P28" s="430"/>
      <c r="Q28" s="516"/>
      <c r="R28" s="429"/>
      <c r="S28" s="429"/>
      <c r="T28" s="429"/>
      <c r="U28" s="430"/>
      <c r="V28" s="282"/>
      <c r="W28" s="513"/>
      <c r="X28" s="513"/>
      <c r="Y28" s="514"/>
    </row>
    <row r="29" spans="2:25" ht="22.5" customHeight="1">
      <c r="B29" s="488"/>
      <c r="C29" s="489"/>
      <c r="D29" s="489"/>
      <c r="E29" s="490"/>
      <c r="F29" s="494"/>
      <c r="G29" s="490"/>
      <c r="H29" s="521" t="s">
        <v>56</v>
      </c>
      <c r="I29" s="486"/>
      <c r="J29" s="486"/>
      <c r="K29" s="487"/>
      <c r="L29" s="279" t="s">
        <v>145</v>
      </c>
      <c r="M29" s="427"/>
      <c r="N29" s="427"/>
      <c r="O29" s="427"/>
      <c r="P29" s="428"/>
      <c r="Q29" s="515"/>
      <c r="R29" s="427"/>
      <c r="S29" s="427"/>
      <c r="T29" s="427"/>
      <c r="U29" s="428"/>
      <c r="V29" s="280" t="s">
        <v>340</v>
      </c>
      <c r="W29" s="511" t="str">
        <f t="shared" ref="W29" si="3">IF(M29="","",M29+Q29)</f>
        <v/>
      </c>
      <c r="X29" s="511"/>
      <c r="Y29" s="512"/>
    </row>
    <row r="30" spans="2:25" ht="22.5" customHeight="1">
      <c r="B30" s="488"/>
      <c r="C30" s="489"/>
      <c r="D30" s="489"/>
      <c r="E30" s="490"/>
      <c r="F30" s="520"/>
      <c r="G30" s="493"/>
      <c r="H30" s="520"/>
      <c r="I30" s="492"/>
      <c r="J30" s="492"/>
      <c r="K30" s="493"/>
      <c r="L30" s="276"/>
      <c r="M30" s="429"/>
      <c r="N30" s="429"/>
      <c r="O30" s="429"/>
      <c r="P30" s="430"/>
      <c r="Q30" s="516"/>
      <c r="R30" s="429"/>
      <c r="S30" s="429"/>
      <c r="T30" s="429"/>
      <c r="U30" s="430"/>
      <c r="V30" s="283"/>
      <c r="W30" s="513"/>
      <c r="X30" s="513"/>
      <c r="Y30" s="514"/>
    </row>
    <row r="31" spans="2:25" ht="22.5" customHeight="1">
      <c r="B31" s="488"/>
      <c r="C31" s="489"/>
      <c r="D31" s="489"/>
      <c r="E31" s="490"/>
      <c r="F31" s="499" t="s">
        <v>149</v>
      </c>
      <c r="G31" s="486"/>
      <c r="H31" s="486"/>
      <c r="I31" s="486"/>
      <c r="J31" s="486"/>
      <c r="K31" s="487"/>
      <c r="L31" s="505" t="str">
        <f>IF(W29="","",SUM(W25:Y30))</f>
        <v/>
      </c>
      <c r="M31" s="506"/>
      <c r="N31" s="506"/>
      <c r="O31" s="506"/>
      <c r="P31" s="506"/>
      <c r="Q31" s="506"/>
      <c r="R31" s="506"/>
      <c r="S31" s="506"/>
      <c r="T31" s="506"/>
      <c r="U31" s="506"/>
      <c r="V31" s="506"/>
      <c r="W31" s="506"/>
      <c r="X31" s="506"/>
      <c r="Y31" s="517"/>
    </row>
    <row r="32" spans="2:25" ht="22.5" customHeight="1">
      <c r="B32" s="488"/>
      <c r="C32" s="489"/>
      <c r="D32" s="489"/>
      <c r="E32" s="490"/>
      <c r="F32" s="520"/>
      <c r="G32" s="492"/>
      <c r="H32" s="492"/>
      <c r="I32" s="492"/>
      <c r="J32" s="492"/>
      <c r="K32" s="493"/>
      <c r="L32" s="508"/>
      <c r="M32" s="509"/>
      <c r="N32" s="509"/>
      <c r="O32" s="509"/>
      <c r="P32" s="509"/>
      <c r="Q32" s="509"/>
      <c r="R32" s="509"/>
      <c r="S32" s="509"/>
      <c r="T32" s="509"/>
      <c r="U32" s="509"/>
      <c r="V32" s="509"/>
      <c r="W32" s="509"/>
      <c r="X32" s="509"/>
      <c r="Y32" s="518"/>
    </row>
    <row r="33" spans="2:26" ht="22.5" customHeight="1">
      <c r="B33" s="488"/>
      <c r="C33" s="489"/>
      <c r="D33" s="489"/>
      <c r="E33" s="490"/>
      <c r="F33" s="499" t="s">
        <v>150</v>
      </c>
      <c r="G33" s="486"/>
      <c r="H33" s="486"/>
      <c r="I33" s="486"/>
      <c r="J33" s="486"/>
      <c r="K33" s="487"/>
      <c r="L33" s="505" t="str">
        <f>IF(W29="","",SUM(M25:P30))</f>
        <v/>
      </c>
      <c r="M33" s="506"/>
      <c r="N33" s="506"/>
      <c r="O33" s="506"/>
      <c r="P33" s="506"/>
      <c r="Q33" s="506"/>
      <c r="R33" s="506"/>
      <c r="S33" s="506"/>
      <c r="T33" s="506"/>
      <c r="U33" s="506"/>
      <c r="V33" s="506"/>
      <c r="W33" s="506"/>
      <c r="X33" s="506"/>
      <c r="Y33" s="517"/>
    </row>
    <row r="34" spans="2:26" ht="22.5" customHeight="1">
      <c r="B34" s="491"/>
      <c r="C34" s="492"/>
      <c r="D34" s="492"/>
      <c r="E34" s="493"/>
      <c r="F34" s="520"/>
      <c r="G34" s="492"/>
      <c r="H34" s="492"/>
      <c r="I34" s="492"/>
      <c r="J34" s="492"/>
      <c r="K34" s="493"/>
      <c r="L34" s="508"/>
      <c r="M34" s="509"/>
      <c r="N34" s="509"/>
      <c r="O34" s="509"/>
      <c r="P34" s="509"/>
      <c r="Q34" s="509"/>
      <c r="R34" s="509"/>
      <c r="S34" s="509"/>
      <c r="T34" s="509"/>
      <c r="U34" s="509"/>
      <c r="V34" s="509"/>
      <c r="W34" s="509"/>
      <c r="X34" s="509"/>
      <c r="Y34" s="518"/>
    </row>
    <row r="35" spans="2:26" ht="22.5" customHeight="1">
      <c r="B35" s="552" t="s">
        <v>226</v>
      </c>
      <c r="C35" s="500"/>
      <c r="D35" s="500"/>
      <c r="E35" s="500"/>
      <c r="F35" s="500"/>
      <c r="G35" s="500"/>
      <c r="H35" s="500"/>
      <c r="I35" s="500"/>
      <c r="J35" s="500"/>
      <c r="K35" s="501"/>
      <c r="L35" s="546" t="str">
        <f>IF(L33="","",IF(L33&gt;='別紙（１－７）'!AB4,'別紙（１－７）'!AB4,(ROUNDDOWN(L33,-3))))</f>
        <v/>
      </c>
      <c r="M35" s="547"/>
      <c r="N35" s="547"/>
      <c r="O35" s="547"/>
      <c r="P35" s="547"/>
      <c r="Q35" s="547"/>
      <c r="R35" s="547"/>
      <c r="S35" s="547"/>
      <c r="T35" s="547"/>
      <c r="U35" s="547"/>
      <c r="V35" s="547"/>
      <c r="W35" s="547"/>
      <c r="X35" s="547"/>
      <c r="Y35" s="548"/>
    </row>
    <row r="36" spans="2:26" ht="22.5" customHeight="1">
      <c r="B36" s="553"/>
      <c r="C36" s="503"/>
      <c r="D36" s="503"/>
      <c r="E36" s="503"/>
      <c r="F36" s="503"/>
      <c r="G36" s="503"/>
      <c r="H36" s="503"/>
      <c r="I36" s="503"/>
      <c r="J36" s="503"/>
      <c r="K36" s="504"/>
      <c r="L36" s="549"/>
      <c r="M36" s="550"/>
      <c r="N36" s="550"/>
      <c r="O36" s="550"/>
      <c r="P36" s="550"/>
      <c r="Q36" s="550"/>
      <c r="R36" s="550"/>
      <c r="S36" s="550"/>
      <c r="T36" s="550"/>
      <c r="U36" s="550"/>
      <c r="V36" s="550"/>
      <c r="W36" s="550"/>
      <c r="X36" s="550"/>
      <c r="Y36" s="551"/>
    </row>
    <row r="37" spans="2:26" ht="45" customHeight="1" thickBot="1">
      <c r="B37" s="530" t="s">
        <v>280</v>
      </c>
      <c r="C37" s="531"/>
      <c r="D37" s="531"/>
      <c r="E37" s="532"/>
      <c r="F37" s="495" t="s">
        <v>314</v>
      </c>
      <c r="G37" s="496"/>
      <c r="H37" s="284"/>
      <c r="I37" s="285" t="s">
        <v>1</v>
      </c>
      <c r="J37" s="284"/>
      <c r="K37" s="285" t="s">
        <v>2</v>
      </c>
      <c r="L37" s="284"/>
      <c r="M37" s="285" t="s">
        <v>3</v>
      </c>
      <c r="N37" s="545" t="s">
        <v>281</v>
      </c>
      <c r="O37" s="531"/>
      <c r="P37" s="531"/>
      <c r="Q37" s="532"/>
      <c r="R37" s="496" t="s">
        <v>314</v>
      </c>
      <c r="S37" s="496"/>
      <c r="T37" s="284"/>
      <c r="U37" s="285" t="s">
        <v>1</v>
      </c>
      <c r="V37" s="284"/>
      <c r="W37" s="285" t="s">
        <v>2</v>
      </c>
      <c r="X37" s="284"/>
      <c r="Y37" s="286" t="s">
        <v>3</v>
      </c>
      <c r="Z37" s="257"/>
    </row>
    <row r="38" spans="2:26" ht="22.5" customHeight="1">
      <c r="B38" s="522" t="s">
        <v>42</v>
      </c>
      <c r="C38" s="498"/>
      <c r="D38" s="498"/>
      <c r="E38" s="523"/>
      <c r="F38" s="497" t="s">
        <v>316</v>
      </c>
      <c r="G38" s="498"/>
      <c r="H38" s="287" t="s">
        <v>341</v>
      </c>
      <c r="I38" s="288"/>
      <c r="J38" s="288"/>
      <c r="K38" s="288"/>
      <c r="L38" s="288"/>
      <c r="M38" s="288"/>
      <c r="N38" s="288"/>
      <c r="O38" s="288"/>
      <c r="P38" s="288"/>
      <c r="Q38" s="288"/>
      <c r="R38" s="288"/>
      <c r="S38" s="288"/>
      <c r="T38" s="288"/>
      <c r="U38" s="288"/>
      <c r="V38" s="288"/>
      <c r="W38" s="288"/>
      <c r="X38" s="288"/>
      <c r="Y38" s="289"/>
    </row>
    <row r="39" spans="2:26" ht="22.5" customHeight="1">
      <c r="B39" s="488"/>
      <c r="C39" s="489"/>
      <c r="D39" s="489"/>
      <c r="E39" s="490"/>
      <c r="F39" s="494" t="s">
        <v>317</v>
      </c>
      <c r="G39" s="489"/>
      <c r="H39" s="290" t="s">
        <v>342</v>
      </c>
      <c r="I39" s="257"/>
      <c r="J39" s="257"/>
      <c r="K39" s="257"/>
      <c r="L39" s="257"/>
      <c r="M39" s="257"/>
      <c r="N39" s="257"/>
      <c r="O39" s="257"/>
      <c r="P39" s="257"/>
      <c r="Q39" s="257"/>
      <c r="R39" s="257"/>
      <c r="S39" s="257"/>
      <c r="T39" s="257"/>
      <c r="U39" s="257"/>
      <c r="V39" s="257"/>
      <c r="W39" s="257"/>
      <c r="X39" s="257"/>
      <c r="Y39" s="291"/>
    </row>
    <row r="40" spans="2:26">
      <c r="B40" s="488"/>
      <c r="C40" s="489"/>
      <c r="D40" s="489"/>
      <c r="E40" s="490"/>
      <c r="F40" s="494" t="s">
        <v>318</v>
      </c>
      <c r="G40" s="489"/>
      <c r="H40" s="290" t="s">
        <v>343</v>
      </c>
      <c r="I40" s="257"/>
      <c r="J40" s="257"/>
      <c r="K40" s="257"/>
      <c r="L40" s="257"/>
      <c r="M40" s="257"/>
      <c r="N40" s="257"/>
      <c r="O40" s="257"/>
      <c r="P40" s="257"/>
      <c r="Q40" s="257"/>
      <c r="R40" s="257"/>
      <c r="S40" s="257"/>
      <c r="T40" s="257"/>
      <c r="U40" s="257"/>
      <c r="V40" s="257"/>
      <c r="W40" s="257"/>
      <c r="X40" s="257"/>
      <c r="Y40" s="291"/>
    </row>
    <row r="41" spans="2:26">
      <c r="B41" s="488"/>
      <c r="C41" s="489"/>
      <c r="D41" s="489"/>
      <c r="E41" s="490"/>
      <c r="F41" s="494" t="s">
        <v>319</v>
      </c>
      <c r="G41" s="489"/>
      <c r="H41" s="290" t="s">
        <v>344</v>
      </c>
      <c r="I41" s="257"/>
      <c r="J41" s="257"/>
      <c r="K41" s="257"/>
      <c r="L41" s="257"/>
      <c r="M41" s="257"/>
      <c r="N41" s="257"/>
      <c r="O41" s="257"/>
      <c r="P41" s="257"/>
      <c r="Q41" s="257"/>
      <c r="R41" s="257"/>
      <c r="S41" s="257"/>
      <c r="T41" s="257"/>
      <c r="U41" s="257"/>
      <c r="V41" s="257"/>
      <c r="W41" s="257"/>
      <c r="X41" s="257"/>
      <c r="Y41" s="291"/>
    </row>
    <row r="42" spans="2:26">
      <c r="B42" s="488"/>
      <c r="C42" s="489"/>
      <c r="D42" s="489"/>
      <c r="E42" s="490"/>
      <c r="F42" s="494" t="s">
        <v>320</v>
      </c>
      <c r="G42" s="489"/>
      <c r="H42" s="290" t="s">
        <v>345</v>
      </c>
      <c r="I42" s="257"/>
      <c r="J42" s="257"/>
      <c r="K42" s="257"/>
      <c r="L42" s="257"/>
      <c r="M42" s="257"/>
      <c r="N42" s="257"/>
      <c r="O42" s="257"/>
      <c r="P42" s="257"/>
      <c r="Q42" s="257"/>
      <c r="R42" s="257"/>
      <c r="S42" s="257"/>
      <c r="T42" s="257"/>
      <c r="U42" s="257"/>
      <c r="V42" s="257"/>
      <c r="W42" s="257"/>
      <c r="X42" s="257"/>
      <c r="Y42" s="291"/>
    </row>
    <row r="43" spans="2:26">
      <c r="B43" s="488"/>
      <c r="C43" s="489"/>
      <c r="D43" s="489"/>
      <c r="E43" s="490"/>
      <c r="F43" s="494" t="s">
        <v>321</v>
      </c>
      <c r="G43" s="489"/>
      <c r="H43" s="290" t="s">
        <v>346</v>
      </c>
      <c r="I43" s="257"/>
      <c r="J43" s="257"/>
      <c r="K43" s="257"/>
      <c r="L43" s="257"/>
      <c r="M43" s="257"/>
      <c r="N43" s="257"/>
      <c r="O43" s="257"/>
      <c r="P43" s="257"/>
      <c r="Q43" s="257"/>
      <c r="R43" s="257"/>
      <c r="S43" s="257"/>
      <c r="T43" s="257"/>
      <c r="U43" s="257"/>
      <c r="V43" s="257"/>
      <c r="W43" s="257"/>
      <c r="X43" s="257"/>
      <c r="Y43" s="291"/>
    </row>
    <row r="44" spans="2:26">
      <c r="B44" s="488"/>
      <c r="C44" s="489"/>
      <c r="D44" s="489"/>
      <c r="E44" s="490"/>
      <c r="F44" s="494" t="s">
        <v>322</v>
      </c>
      <c r="G44" s="489"/>
      <c r="H44" s="290" t="s">
        <v>347</v>
      </c>
      <c r="I44" s="257"/>
      <c r="J44" s="257"/>
      <c r="K44" s="257"/>
      <c r="L44" s="257"/>
      <c r="M44" s="257"/>
      <c r="N44" s="257"/>
      <c r="O44" s="257"/>
      <c r="P44" s="257"/>
      <c r="Q44" s="257"/>
      <c r="R44" s="257"/>
      <c r="S44" s="257"/>
      <c r="T44" s="257"/>
      <c r="U44" s="257"/>
      <c r="V44" s="257"/>
      <c r="W44" s="257"/>
      <c r="X44" s="257"/>
      <c r="Y44" s="291"/>
    </row>
    <row r="45" spans="2:26">
      <c r="B45" s="488"/>
      <c r="C45" s="489"/>
      <c r="D45" s="489"/>
      <c r="E45" s="490"/>
      <c r="F45" s="494" t="s">
        <v>323</v>
      </c>
      <c r="G45" s="489"/>
      <c r="H45" s="290" t="s">
        <v>348</v>
      </c>
      <c r="I45" s="257"/>
      <c r="J45" s="257"/>
      <c r="K45" s="257"/>
      <c r="L45" s="257"/>
      <c r="M45" s="257"/>
      <c r="N45" s="257"/>
      <c r="O45" s="257"/>
      <c r="P45" s="257"/>
      <c r="Q45" s="257"/>
      <c r="R45" s="257"/>
      <c r="S45" s="257"/>
      <c r="T45" s="257"/>
      <c r="U45" s="257"/>
      <c r="V45" s="257"/>
      <c r="W45" s="257"/>
      <c r="X45" s="257"/>
      <c r="Y45" s="291"/>
    </row>
    <row r="46" spans="2:26">
      <c r="B46" s="488"/>
      <c r="C46" s="489"/>
      <c r="D46" s="489"/>
      <c r="E46" s="490"/>
      <c r="F46" s="494" t="s">
        <v>324</v>
      </c>
      <c r="G46" s="489"/>
      <c r="H46" s="290" t="s">
        <v>567</v>
      </c>
      <c r="I46" s="257"/>
      <c r="J46" s="257"/>
      <c r="K46" s="257"/>
      <c r="L46" s="257"/>
      <c r="M46" s="257"/>
      <c r="N46" s="257"/>
      <c r="O46" s="257"/>
      <c r="P46" s="257"/>
      <c r="Q46" s="257"/>
      <c r="R46" s="257"/>
      <c r="S46" s="257"/>
      <c r="T46" s="257"/>
      <c r="U46" s="257"/>
      <c r="V46" s="257"/>
      <c r="W46" s="257"/>
      <c r="X46" s="257"/>
      <c r="Y46" s="291"/>
    </row>
    <row r="47" spans="2:26">
      <c r="B47" s="488"/>
      <c r="C47" s="489"/>
      <c r="D47" s="489"/>
      <c r="E47" s="490"/>
      <c r="F47" s="494"/>
      <c r="G47" s="489"/>
      <c r="H47" s="290" t="s">
        <v>566</v>
      </c>
      <c r="I47" s="257"/>
      <c r="J47" s="257"/>
      <c r="K47" s="257"/>
      <c r="L47" s="257"/>
      <c r="M47" s="257"/>
      <c r="N47" s="257"/>
      <c r="O47" s="257"/>
      <c r="P47" s="257"/>
      <c r="Q47" s="257"/>
      <c r="R47" s="257"/>
      <c r="S47" s="257"/>
      <c r="T47" s="257"/>
      <c r="U47" s="257"/>
      <c r="V47" s="257"/>
      <c r="W47" s="257"/>
      <c r="X47" s="257"/>
      <c r="Y47" s="291"/>
    </row>
    <row r="48" spans="2:26">
      <c r="B48" s="488"/>
      <c r="C48" s="489"/>
      <c r="D48" s="489"/>
      <c r="E48" s="490"/>
      <c r="F48" s="494" t="s">
        <v>325</v>
      </c>
      <c r="G48" s="489"/>
      <c r="H48" s="290" t="s">
        <v>349</v>
      </c>
      <c r="I48" s="257"/>
      <c r="J48" s="257"/>
      <c r="K48" s="257"/>
      <c r="L48" s="257"/>
      <c r="M48" s="257"/>
      <c r="N48" s="257"/>
      <c r="O48" s="257"/>
      <c r="P48" s="257"/>
      <c r="Q48" s="257"/>
      <c r="R48" s="257"/>
      <c r="S48" s="257"/>
      <c r="T48" s="257"/>
      <c r="U48" s="257"/>
      <c r="V48" s="257"/>
      <c r="W48" s="257"/>
      <c r="X48" s="257"/>
      <c r="Y48" s="291"/>
    </row>
    <row r="49" spans="2:25" ht="24.75" thickBot="1">
      <c r="B49" s="543"/>
      <c r="C49" s="496"/>
      <c r="D49" s="496"/>
      <c r="E49" s="544"/>
      <c r="F49" s="495" t="s">
        <v>350</v>
      </c>
      <c r="G49" s="496"/>
      <c r="H49" s="292" t="s">
        <v>329</v>
      </c>
      <c r="I49" s="293"/>
      <c r="J49" s="293"/>
      <c r="K49" s="293"/>
      <c r="L49" s="293"/>
      <c r="M49" s="293"/>
      <c r="N49" s="293"/>
      <c r="O49" s="293"/>
      <c r="P49" s="293"/>
      <c r="Q49" s="293"/>
      <c r="R49" s="293"/>
      <c r="S49" s="293"/>
      <c r="T49" s="293"/>
      <c r="U49" s="293"/>
      <c r="V49" s="293"/>
      <c r="W49" s="293"/>
      <c r="X49" s="293"/>
      <c r="Y49" s="294"/>
    </row>
  </sheetData>
  <mergeCells count="85">
    <mergeCell ref="P18:R18"/>
    <mergeCell ref="P8:R8"/>
    <mergeCell ref="U8:W8"/>
    <mergeCell ref="U12:W12"/>
    <mergeCell ref="U14:W14"/>
    <mergeCell ref="P15:R15"/>
    <mergeCell ref="U18:W18"/>
    <mergeCell ref="U13:W13"/>
    <mergeCell ref="U15:W15"/>
    <mergeCell ref="U16:W16"/>
    <mergeCell ref="U17:W17"/>
    <mergeCell ref="U22:W22"/>
    <mergeCell ref="U19:W19"/>
    <mergeCell ref="P20:R20"/>
    <mergeCell ref="F23:K24"/>
    <mergeCell ref="B38:E49"/>
    <mergeCell ref="U21:W21"/>
    <mergeCell ref="R37:S37"/>
    <mergeCell ref="N37:Q37"/>
    <mergeCell ref="U20:W20"/>
    <mergeCell ref="F33:K34"/>
    <mergeCell ref="L33:Y34"/>
    <mergeCell ref="L35:Y36"/>
    <mergeCell ref="B35:K36"/>
    <mergeCell ref="W29:Y30"/>
    <mergeCell ref="H29:K30"/>
    <mergeCell ref="M29:P30"/>
    <mergeCell ref="J9:M10"/>
    <mergeCell ref="U9:W9"/>
    <mergeCell ref="P10:R10"/>
    <mergeCell ref="U10:W10"/>
    <mergeCell ref="U11:W11"/>
    <mergeCell ref="B3:E4"/>
    <mergeCell ref="F3:Y4"/>
    <mergeCell ref="B23:E34"/>
    <mergeCell ref="B37:E37"/>
    <mergeCell ref="L6:M6"/>
    <mergeCell ref="F6:I6"/>
    <mergeCell ref="F18:H22"/>
    <mergeCell ref="F37:G37"/>
    <mergeCell ref="F7:I7"/>
    <mergeCell ref="F8:H12"/>
    <mergeCell ref="B8:E22"/>
    <mergeCell ref="F13:H15"/>
    <mergeCell ref="F16:H17"/>
    <mergeCell ref="J14:M15"/>
    <mergeCell ref="J19:M20"/>
    <mergeCell ref="P13:R13"/>
    <mergeCell ref="F25:G30"/>
    <mergeCell ref="Q29:U30"/>
    <mergeCell ref="F31:K32"/>
    <mergeCell ref="L31:Y32"/>
    <mergeCell ref="H27:K28"/>
    <mergeCell ref="H25:K26"/>
    <mergeCell ref="L23:P24"/>
    <mergeCell ref="Q23:U24"/>
    <mergeCell ref="M27:P28"/>
    <mergeCell ref="W25:Y26"/>
    <mergeCell ref="W27:Y28"/>
    <mergeCell ref="M25:P26"/>
    <mergeCell ref="Q25:U26"/>
    <mergeCell ref="Q27:U28"/>
    <mergeCell ref="V23:Y24"/>
    <mergeCell ref="F49:G49"/>
    <mergeCell ref="F38:G38"/>
    <mergeCell ref="F48:G48"/>
    <mergeCell ref="F44:G44"/>
    <mergeCell ref="F45:G45"/>
    <mergeCell ref="F46:G46"/>
    <mergeCell ref="F47:G47"/>
    <mergeCell ref="F39:G39"/>
    <mergeCell ref="F40:G40"/>
    <mergeCell ref="F41:G41"/>
    <mergeCell ref="F42:G42"/>
    <mergeCell ref="F43:G43"/>
    <mergeCell ref="B5:E7"/>
    <mergeCell ref="F5:I5"/>
    <mergeCell ref="L5:M5"/>
    <mergeCell ref="R5:S5"/>
    <mergeCell ref="W5:X5"/>
    <mergeCell ref="L7:M7"/>
    <mergeCell ref="W6:X6"/>
    <mergeCell ref="W7:X7"/>
    <mergeCell ref="R6:S6"/>
    <mergeCell ref="R7:S7"/>
  </mergeCells>
  <phoneticPr fontId="1"/>
  <printOptions horizontalCentered="1"/>
  <pageMargins left="0.23622047244094491" right="0.23622047244094491" top="0.74803149606299213" bottom="0.74803149606299213" header="0.31496062992125984" footer="0.31496062992125984"/>
  <pageSetup paperSize="9" scale="67" orientation="portrait" r:id="rId1"/>
  <colBreaks count="1" manualBreakCount="1">
    <brk id="2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9" r:id="rId4" name="Check Box 5">
              <controlPr defaultSize="0" autoFill="0" autoLine="0" autoPict="0">
                <anchor moveWithCells="1">
                  <from>
                    <xdr:col>2</xdr:col>
                    <xdr:colOff>0</xdr:colOff>
                    <xdr:row>6</xdr:row>
                    <xdr:rowOff>0</xdr:rowOff>
                  </from>
                  <to>
                    <xdr:col>4</xdr:col>
                    <xdr:colOff>0</xdr:colOff>
                    <xdr:row>7</xdr:row>
                    <xdr:rowOff>0</xdr:rowOff>
                  </to>
                </anchor>
              </controlPr>
            </control>
          </mc:Choice>
        </mc:AlternateContent>
        <mc:AlternateContent xmlns:mc="http://schemas.openxmlformats.org/markup-compatibility/2006">
          <mc:Choice Requires="x14">
            <control shapeId="11270" r:id="rId5" name="Check Box 6">
              <controlPr defaultSize="0" autoFill="0" autoLine="0" autoPict="0">
                <anchor moveWithCells="1">
                  <from>
                    <xdr:col>5</xdr:col>
                    <xdr:colOff>0</xdr:colOff>
                    <xdr:row>15</xdr:row>
                    <xdr:rowOff>0</xdr:rowOff>
                  </from>
                  <to>
                    <xdr:col>8</xdr:col>
                    <xdr:colOff>0</xdr:colOff>
                    <xdr:row>17</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7030A0"/>
  </sheetPr>
  <dimension ref="A1:Y36"/>
  <sheetViews>
    <sheetView view="pageBreakPreview" zoomScaleNormal="100" zoomScaleSheetLayoutView="100" workbookViewId="0"/>
  </sheetViews>
  <sheetFormatPr defaultColWidth="3.75" defaultRowHeight="22.5" customHeight="1"/>
  <cols>
    <col min="1" max="13" width="8.5" style="81" customWidth="1"/>
    <col min="14" max="18" width="3.75" style="81"/>
    <col min="19" max="19" width="6.5" style="81" bestFit="1" customWidth="1"/>
    <col min="20" max="20" width="4.625" style="81" bestFit="1" customWidth="1"/>
    <col min="21" max="21" width="3.75" style="81"/>
    <col min="22" max="22" width="4.625" style="81" bestFit="1" customWidth="1"/>
    <col min="23" max="23" width="3.75" style="81"/>
    <col min="24" max="24" width="4.625" style="81" bestFit="1" customWidth="1"/>
    <col min="25" max="16384" width="3.75" style="81"/>
  </cols>
  <sheetData>
    <row r="1" spans="1:25" ht="22.5" customHeight="1">
      <c r="A1" s="87" t="s">
        <v>265</v>
      </c>
      <c r="K1" s="254"/>
      <c r="L1" s="254"/>
      <c r="M1" s="254"/>
      <c r="N1" s="254"/>
      <c r="O1" s="254"/>
      <c r="P1" s="254"/>
    </row>
    <row r="2" spans="1:25" s="1" customFormat="1" ht="36.75" customHeight="1" thickBot="1">
      <c r="A2" s="594" t="s">
        <v>182</v>
      </c>
      <c r="B2" s="594"/>
      <c r="C2" s="594"/>
      <c r="D2" s="594"/>
      <c r="E2" s="594"/>
      <c r="F2" s="594"/>
      <c r="G2" s="594"/>
      <c r="H2" s="594"/>
      <c r="I2" s="594"/>
      <c r="J2" s="594"/>
      <c r="K2" s="594"/>
      <c r="L2" s="594"/>
      <c r="M2" s="594"/>
      <c r="N2" s="255"/>
      <c r="O2" s="255"/>
      <c r="P2" s="255"/>
      <c r="Q2" s="255"/>
      <c r="R2" s="255"/>
      <c r="S2" s="255"/>
      <c r="T2" s="255"/>
      <c r="U2" s="255"/>
      <c r="V2" s="255"/>
      <c r="W2" s="255"/>
      <c r="X2" s="255"/>
      <c r="Y2" s="255"/>
    </row>
    <row r="3" spans="1:25" s="1" customFormat="1" ht="30" customHeight="1">
      <c r="A3" s="607" t="s">
        <v>183</v>
      </c>
      <c r="B3" s="608"/>
      <c r="C3" s="609"/>
      <c r="D3" s="395" t="s">
        <v>184</v>
      </c>
      <c r="E3" s="395"/>
      <c r="F3" s="395"/>
      <c r="G3" s="589"/>
      <c r="H3" s="590" t="s">
        <v>185</v>
      </c>
      <c r="I3" s="591"/>
      <c r="J3" s="592"/>
      <c r="K3" s="395" t="s">
        <v>186</v>
      </c>
      <c r="L3" s="395"/>
      <c r="M3" s="593"/>
    </row>
    <row r="4" spans="1:25" s="1" customFormat="1" ht="30" customHeight="1">
      <c r="A4" s="372" t="s">
        <v>187</v>
      </c>
      <c r="B4" s="373"/>
      <c r="C4" s="597"/>
      <c r="D4" s="373" t="s">
        <v>288</v>
      </c>
      <c r="E4" s="373"/>
      <c r="F4" s="373"/>
      <c r="G4" s="597"/>
      <c r="H4" s="600" t="str">
        <f>IF('別紙（１-１）'!M23="","",'別紙（１-１）'!M23)</f>
        <v/>
      </c>
      <c r="I4" s="601"/>
      <c r="J4" s="602"/>
      <c r="K4" s="610"/>
      <c r="L4" s="610"/>
      <c r="M4" s="611"/>
    </row>
    <row r="5" spans="1:25" s="1" customFormat="1" ht="30" customHeight="1">
      <c r="A5" s="598"/>
      <c r="B5" s="599"/>
      <c r="C5" s="559"/>
      <c r="D5" s="570" t="s">
        <v>289</v>
      </c>
      <c r="E5" s="570"/>
      <c r="F5" s="570"/>
      <c r="G5" s="571"/>
      <c r="H5" s="603"/>
      <c r="I5" s="604"/>
      <c r="J5" s="605"/>
      <c r="K5" s="570"/>
      <c r="L5" s="570"/>
      <c r="M5" s="606"/>
    </row>
    <row r="6" spans="1:25" s="1" customFormat="1" ht="30" customHeight="1" thickBot="1">
      <c r="A6" s="595" t="s">
        <v>197</v>
      </c>
      <c r="B6" s="584"/>
      <c r="C6" s="584"/>
      <c r="D6" s="584"/>
      <c r="E6" s="584"/>
      <c r="F6" s="584"/>
      <c r="G6" s="596"/>
      <c r="H6" s="612" t="str">
        <f>IF($H$4="","",SUM($H$4:$J$5))</f>
        <v/>
      </c>
      <c r="I6" s="613"/>
      <c r="J6" s="614"/>
      <c r="K6" s="584"/>
      <c r="L6" s="584"/>
      <c r="M6" s="585"/>
    </row>
    <row r="7" spans="1:25" s="1" customFormat="1" ht="30" customHeight="1">
      <c r="A7" s="394" t="s">
        <v>188</v>
      </c>
      <c r="B7" s="395"/>
      <c r="C7" s="589"/>
      <c r="D7" s="373" t="s">
        <v>290</v>
      </c>
      <c r="E7" s="373"/>
      <c r="F7" s="373"/>
      <c r="G7" s="597"/>
      <c r="H7" s="615"/>
      <c r="I7" s="616"/>
      <c r="J7" s="617"/>
      <c r="K7" s="599"/>
      <c r="L7" s="599"/>
      <c r="M7" s="618"/>
    </row>
    <row r="8" spans="1:25" s="1" customFormat="1" ht="30" customHeight="1">
      <c r="A8" s="598"/>
      <c r="B8" s="599"/>
      <c r="C8" s="559"/>
      <c r="D8" s="570" t="s">
        <v>289</v>
      </c>
      <c r="E8" s="570"/>
      <c r="F8" s="570"/>
      <c r="G8" s="571"/>
      <c r="H8" s="615"/>
      <c r="I8" s="616"/>
      <c r="J8" s="617"/>
      <c r="K8" s="599"/>
      <c r="L8" s="599"/>
      <c r="M8" s="618"/>
    </row>
    <row r="9" spans="1:25" s="1" customFormat="1" ht="30" customHeight="1" thickBot="1">
      <c r="A9" s="595" t="s">
        <v>198</v>
      </c>
      <c r="B9" s="584"/>
      <c r="C9" s="584"/>
      <c r="D9" s="584"/>
      <c r="E9" s="584"/>
      <c r="F9" s="584"/>
      <c r="G9" s="596"/>
      <c r="H9" s="612" t="str">
        <f>IF($H$7="","",SUM($H$7:$J$8))</f>
        <v/>
      </c>
      <c r="I9" s="613"/>
      <c r="J9" s="614"/>
      <c r="K9" s="584"/>
      <c r="L9" s="584"/>
      <c r="M9" s="585"/>
    </row>
    <row r="10" spans="1:25" s="1" customFormat="1" ht="30" customHeight="1">
      <c r="A10" s="586" t="s">
        <v>183</v>
      </c>
      <c r="B10" s="587"/>
      <c r="C10" s="588"/>
      <c r="D10" s="395" t="s">
        <v>189</v>
      </c>
      <c r="E10" s="395"/>
      <c r="F10" s="395"/>
      <c r="G10" s="589"/>
      <c r="H10" s="590" t="s">
        <v>185</v>
      </c>
      <c r="I10" s="591"/>
      <c r="J10" s="592"/>
      <c r="K10" s="395" t="s">
        <v>186</v>
      </c>
      <c r="L10" s="395"/>
      <c r="M10" s="593"/>
    </row>
    <row r="11" spans="1:25" s="1" customFormat="1" ht="30" customHeight="1">
      <c r="A11" s="580" t="s">
        <v>194</v>
      </c>
      <c r="B11" s="582" t="s">
        <v>291</v>
      </c>
      <c r="C11" s="583"/>
      <c r="D11" s="573" t="s">
        <v>190</v>
      </c>
      <c r="E11" s="573"/>
      <c r="F11" s="573"/>
      <c r="G11" s="573"/>
      <c r="H11" s="572"/>
      <c r="I11" s="572"/>
      <c r="J11" s="572"/>
      <c r="K11" s="573"/>
      <c r="L11" s="573"/>
      <c r="M11" s="574"/>
    </row>
    <row r="12" spans="1:25" s="1" customFormat="1" ht="30" customHeight="1">
      <c r="A12" s="581"/>
      <c r="B12" s="556"/>
      <c r="C12" s="557"/>
      <c r="D12" s="573"/>
      <c r="E12" s="573"/>
      <c r="F12" s="573"/>
      <c r="G12" s="573"/>
      <c r="H12" s="572"/>
      <c r="I12" s="572"/>
      <c r="J12" s="572"/>
      <c r="K12" s="573"/>
      <c r="L12" s="573"/>
      <c r="M12" s="574"/>
    </row>
    <row r="13" spans="1:25" s="1" customFormat="1" ht="30" customHeight="1">
      <c r="A13" s="581"/>
      <c r="B13" s="556"/>
      <c r="C13" s="557"/>
      <c r="D13" s="573"/>
      <c r="E13" s="573"/>
      <c r="F13" s="573"/>
      <c r="G13" s="573"/>
      <c r="H13" s="572"/>
      <c r="I13" s="572"/>
      <c r="J13" s="572"/>
      <c r="K13" s="573"/>
      <c r="L13" s="573"/>
      <c r="M13" s="574"/>
    </row>
    <row r="14" spans="1:25" s="1" customFormat="1" ht="30" customHeight="1">
      <c r="A14" s="581"/>
      <c r="B14" s="556"/>
      <c r="C14" s="557"/>
      <c r="D14" s="573"/>
      <c r="E14" s="573"/>
      <c r="F14" s="573"/>
      <c r="G14" s="573"/>
      <c r="H14" s="572"/>
      <c r="I14" s="572"/>
      <c r="J14" s="572"/>
      <c r="K14" s="573"/>
      <c r="L14" s="573"/>
      <c r="M14" s="574"/>
    </row>
    <row r="15" spans="1:25" s="1" customFormat="1" ht="30" customHeight="1">
      <c r="A15" s="581"/>
      <c r="B15" s="556"/>
      <c r="C15" s="557"/>
      <c r="D15" s="573"/>
      <c r="E15" s="573"/>
      <c r="F15" s="573"/>
      <c r="G15" s="573"/>
      <c r="H15" s="572"/>
      <c r="I15" s="572"/>
      <c r="J15" s="572"/>
      <c r="K15" s="573"/>
      <c r="L15" s="573"/>
      <c r="M15" s="574"/>
    </row>
    <row r="16" spans="1:25" s="1" customFormat="1" ht="30" customHeight="1">
      <c r="A16" s="581"/>
      <c r="B16" s="556"/>
      <c r="C16" s="557"/>
      <c r="D16" s="573"/>
      <c r="E16" s="573"/>
      <c r="F16" s="573"/>
      <c r="G16" s="573"/>
      <c r="H16" s="572"/>
      <c r="I16" s="572"/>
      <c r="J16" s="572"/>
      <c r="K16" s="573"/>
      <c r="L16" s="573"/>
      <c r="M16" s="574"/>
    </row>
    <row r="17" spans="1:13" s="1" customFormat="1" ht="30" customHeight="1">
      <c r="A17" s="581"/>
      <c r="B17" s="556"/>
      <c r="C17" s="557"/>
      <c r="D17" s="573"/>
      <c r="E17" s="573"/>
      <c r="F17" s="573"/>
      <c r="G17" s="573"/>
      <c r="H17" s="572"/>
      <c r="I17" s="572"/>
      <c r="J17" s="572"/>
      <c r="K17" s="573"/>
      <c r="L17" s="573"/>
      <c r="M17" s="574"/>
    </row>
    <row r="18" spans="1:13" s="1" customFormat="1" ht="30" customHeight="1">
      <c r="A18" s="581"/>
      <c r="B18" s="556"/>
      <c r="C18" s="557"/>
      <c r="D18" s="573"/>
      <c r="E18" s="573"/>
      <c r="F18" s="573"/>
      <c r="G18" s="573"/>
      <c r="H18" s="572"/>
      <c r="I18" s="572"/>
      <c r="J18" s="572"/>
      <c r="K18" s="573"/>
      <c r="L18" s="573"/>
      <c r="M18" s="574"/>
    </row>
    <row r="19" spans="1:13" s="1" customFormat="1" ht="30" customHeight="1">
      <c r="A19" s="581"/>
      <c r="B19" s="556"/>
      <c r="C19" s="557"/>
      <c r="D19" s="573"/>
      <c r="E19" s="573"/>
      <c r="F19" s="573"/>
      <c r="G19" s="573"/>
      <c r="H19" s="572"/>
      <c r="I19" s="572"/>
      <c r="J19" s="572"/>
      <c r="K19" s="573"/>
      <c r="L19" s="573"/>
      <c r="M19" s="574"/>
    </row>
    <row r="20" spans="1:13" s="1" customFormat="1" ht="30" customHeight="1">
      <c r="A20" s="581"/>
      <c r="B20" s="556"/>
      <c r="C20" s="557"/>
      <c r="D20" s="573"/>
      <c r="E20" s="573"/>
      <c r="F20" s="573"/>
      <c r="G20" s="573"/>
      <c r="H20" s="572"/>
      <c r="I20" s="572"/>
      <c r="J20" s="572"/>
      <c r="K20" s="573"/>
      <c r="L20" s="573"/>
      <c r="M20" s="574"/>
    </row>
    <row r="21" spans="1:13" s="1" customFormat="1" ht="30" customHeight="1">
      <c r="A21" s="581"/>
      <c r="B21" s="556"/>
      <c r="C21" s="557"/>
      <c r="D21" s="573"/>
      <c r="E21" s="573"/>
      <c r="F21" s="573"/>
      <c r="G21" s="573"/>
      <c r="H21" s="572"/>
      <c r="I21" s="572"/>
      <c r="J21" s="572"/>
      <c r="K21" s="573"/>
      <c r="L21" s="573"/>
      <c r="M21" s="574"/>
    </row>
    <row r="22" spans="1:13" s="1" customFormat="1" ht="30" customHeight="1">
      <c r="A22" s="581"/>
      <c r="B22" s="556"/>
      <c r="C22" s="557"/>
      <c r="D22" s="573"/>
      <c r="E22" s="573"/>
      <c r="F22" s="573"/>
      <c r="G22" s="573"/>
      <c r="H22" s="572"/>
      <c r="I22" s="572"/>
      <c r="J22" s="572"/>
      <c r="K22" s="573"/>
      <c r="L22" s="573"/>
      <c r="M22" s="574"/>
    </row>
    <row r="23" spans="1:13" s="1" customFormat="1" ht="30" customHeight="1">
      <c r="A23" s="581"/>
      <c r="B23" s="556"/>
      <c r="C23" s="557"/>
      <c r="D23" s="573"/>
      <c r="E23" s="573"/>
      <c r="F23" s="573"/>
      <c r="G23" s="573"/>
      <c r="H23" s="572"/>
      <c r="I23" s="572"/>
      <c r="J23" s="572"/>
      <c r="K23" s="573"/>
      <c r="L23" s="573"/>
      <c r="M23" s="574"/>
    </row>
    <row r="24" spans="1:13" s="1" customFormat="1" ht="30" customHeight="1">
      <c r="A24" s="581"/>
      <c r="B24" s="556"/>
      <c r="C24" s="557"/>
      <c r="D24" s="573"/>
      <c r="E24" s="573"/>
      <c r="F24" s="573"/>
      <c r="G24" s="573"/>
      <c r="H24" s="572"/>
      <c r="I24" s="572"/>
      <c r="J24" s="572"/>
      <c r="K24" s="573"/>
      <c r="L24" s="573"/>
      <c r="M24" s="574"/>
    </row>
    <row r="25" spans="1:13" s="1" customFormat="1" ht="30" customHeight="1">
      <c r="A25" s="581"/>
      <c r="B25" s="556"/>
      <c r="C25" s="557"/>
      <c r="D25" s="573"/>
      <c r="E25" s="573"/>
      <c r="F25" s="573"/>
      <c r="G25" s="573"/>
      <c r="H25" s="572"/>
      <c r="I25" s="572"/>
      <c r="J25" s="572"/>
      <c r="K25" s="573"/>
      <c r="L25" s="573"/>
      <c r="M25" s="574"/>
    </row>
    <row r="26" spans="1:13" s="1" customFormat="1" ht="30" customHeight="1">
      <c r="A26" s="581"/>
      <c r="B26" s="556"/>
      <c r="C26" s="557"/>
      <c r="D26" s="573"/>
      <c r="E26" s="573"/>
      <c r="F26" s="573"/>
      <c r="G26" s="573"/>
      <c r="H26" s="572"/>
      <c r="I26" s="572"/>
      <c r="J26" s="572"/>
      <c r="K26" s="573"/>
      <c r="L26" s="573"/>
      <c r="M26" s="574"/>
    </row>
    <row r="27" spans="1:13" s="1" customFormat="1" ht="30" customHeight="1">
      <c r="A27" s="581"/>
      <c r="B27" s="558"/>
      <c r="C27" s="559"/>
      <c r="D27" s="569" t="s">
        <v>195</v>
      </c>
      <c r="E27" s="570"/>
      <c r="F27" s="570"/>
      <c r="G27" s="571"/>
      <c r="H27" s="572" t="str">
        <f>IF(H12="","",SUM(H11:J26))</f>
        <v/>
      </c>
      <c r="I27" s="572"/>
      <c r="J27" s="572"/>
      <c r="K27" s="573"/>
      <c r="L27" s="573"/>
      <c r="M27" s="574"/>
    </row>
    <row r="28" spans="1:13" s="1" customFormat="1" ht="30" customHeight="1">
      <c r="A28" s="581"/>
      <c r="B28" s="556" t="s">
        <v>289</v>
      </c>
      <c r="C28" s="557"/>
      <c r="D28" s="569"/>
      <c r="E28" s="570"/>
      <c r="F28" s="570"/>
      <c r="G28" s="571"/>
      <c r="H28" s="572"/>
      <c r="I28" s="572"/>
      <c r="J28" s="572"/>
      <c r="K28" s="573"/>
      <c r="L28" s="573"/>
      <c r="M28" s="574"/>
    </row>
    <row r="29" spans="1:13" s="1" customFormat="1" ht="30" customHeight="1">
      <c r="A29" s="581"/>
      <c r="B29" s="556"/>
      <c r="C29" s="557"/>
      <c r="D29" s="573"/>
      <c r="E29" s="573"/>
      <c r="F29" s="573"/>
      <c r="G29" s="573"/>
      <c r="H29" s="572"/>
      <c r="I29" s="572"/>
      <c r="J29" s="572"/>
      <c r="K29" s="573"/>
      <c r="L29" s="573"/>
      <c r="M29" s="574"/>
    </row>
    <row r="30" spans="1:13" s="1" customFormat="1" ht="30" customHeight="1">
      <c r="A30" s="581"/>
      <c r="B30" s="558"/>
      <c r="C30" s="559"/>
      <c r="D30" s="569" t="s">
        <v>196</v>
      </c>
      <c r="E30" s="570"/>
      <c r="F30" s="570"/>
      <c r="G30" s="571"/>
      <c r="H30" s="572" t="str">
        <f>IF(H28="","",SUM(H28:J29))</f>
        <v/>
      </c>
      <c r="I30" s="572"/>
      <c r="J30" s="572"/>
      <c r="K30" s="573"/>
      <c r="L30" s="573"/>
      <c r="M30" s="574"/>
    </row>
    <row r="31" spans="1:13" s="1" customFormat="1" ht="30" customHeight="1" thickBot="1">
      <c r="A31" s="405" t="s">
        <v>199</v>
      </c>
      <c r="B31" s="406"/>
      <c r="C31" s="406"/>
      <c r="D31" s="406"/>
      <c r="E31" s="406"/>
      <c r="F31" s="406"/>
      <c r="G31" s="579"/>
      <c r="H31" s="575" t="str">
        <f>IF(H27="","",SUM(H27,H30))</f>
        <v/>
      </c>
      <c r="I31" s="576"/>
      <c r="J31" s="577"/>
      <c r="K31" s="406"/>
      <c r="L31" s="406"/>
      <c r="M31" s="578"/>
    </row>
    <row r="32" spans="1:13" s="1" customFormat="1" ht="49.5" customHeight="1" thickBot="1">
      <c r="A32" s="560" t="s">
        <v>292</v>
      </c>
      <c r="B32" s="561"/>
      <c r="C32" s="561"/>
      <c r="D32" s="561"/>
      <c r="E32" s="561"/>
      <c r="F32" s="561"/>
      <c r="G32" s="562"/>
      <c r="H32" s="563" t="str">
        <f>IF(H31="","",SUM(H6,H9,H31))</f>
        <v/>
      </c>
      <c r="I32" s="564"/>
      <c r="J32" s="565"/>
      <c r="K32" s="566"/>
      <c r="L32" s="567"/>
      <c r="M32" s="568"/>
    </row>
    <row r="33" spans="1:13" s="1" customFormat="1" ht="49.5" customHeight="1" thickBot="1">
      <c r="A33" s="560" t="s">
        <v>191</v>
      </c>
      <c r="B33" s="561"/>
      <c r="C33" s="561"/>
      <c r="D33" s="561"/>
      <c r="E33" s="561"/>
      <c r="F33" s="561"/>
      <c r="G33" s="562"/>
      <c r="H33" s="563" t="str">
        <f>IF(H32="","",SUM(H4,H7,H27))</f>
        <v/>
      </c>
      <c r="I33" s="564"/>
      <c r="J33" s="565"/>
      <c r="K33" s="566"/>
      <c r="L33" s="567"/>
      <c r="M33" s="568"/>
    </row>
    <row r="34" spans="1:13" s="1" customFormat="1" ht="24">
      <c r="H34" s="101"/>
      <c r="I34" s="101"/>
      <c r="J34" s="101"/>
    </row>
    <row r="35" spans="1:13" s="1" customFormat="1" ht="24">
      <c r="A35" s="1" t="s">
        <v>192</v>
      </c>
      <c r="H35" s="101"/>
      <c r="I35" s="101"/>
      <c r="J35" s="101"/>
    </row>
    <row r="36" spans="1:13" s="1" customFormat="1" ht="24">
      <c r="A36" s="1" t="s">
        <v>193</v>
      </c>
      <c r="H36" s="101"/>
      <c r="I36" s="101"/>
      <c r="J36" s="101"/>
    </row>
  </sheetData>
  <mergeCells count="101">
    <mergeCell ref="A2:M2"/>
    <mergeCell ref="A6:G6"/>
    <mergeCell ref="A9:G9"/>
    <mergeCell ref="A4:C5"/>
    <mergeCell ref="D4:G4"/>
    <mergeCell ref="H4:J4"/>
    <mergeCell ref="D5:G5"/>
    <mergeCell ref="H5:J5"/>
    <mergeCell ref="K5:M5"/>
    <mergeCell ref="A3:C3"/>
    <mergeCell ref="D3:G3"/>
    <mergeCell ref="H3:J3"/>
    <mergeCell ref="K3:M3"/>
    <mergeCell ref="K4:M4"/>
    <mergeCell ref="H6:J6"/>
    <mergeCell ref="K6:M6"/>
    <mergeCell ref="A7:C8"/>
    <mergeCell ref="D7:G7"/>
    <mergeCell ref="H7:J7"/>
    <mergeCell ref="K7:M7"/>
    <mergeCell ref="D8:G8"/>
    <mergeCell ref="H8:J8"/>
    <mergeCell ref="K8:M8"/>
    <mergeCell ref="H9:J9"/>
    <mergeCell ref="K9:M9"/>
    <mergeCell ref="A10:C10"/>
    <mergeCell ref="D10:G10"/>
    <mergeCell ref="H10:J10"/>
    <mergeCell ref="K10:M10"/>
    <mergeCell ref="D16:G16"/>
    <mergeCell ref="H16:J16"/>
    <mergeCell ref="K16:M16"/>
    <mergeCell ref="D17:G17"/>
    <mergeCell ref="H17:J17"/>
    <mergeCell ref="K17:M17"/>
    <mergeCell ref="D14:G14"/>
    <mergeCell ref="H14:J14"/>
    <mergeCell ref="K14:M14"/>
    <mergeCell ref="D15:G15"/>
    <mergeCell ref="H15:J15"/>
    <mergeCell ref="K15:M15"/>
    <mergeCell ref="D20:G20"/>
    <mergeCell ref="H20:J20"/>
    <mergeCell ref="K20:M20"/>
    <mergeCell ref="D21:G21"/>
    <mergeCell ref="H21:J21"/>
    <mergeCell ref="K21:M21"/>
    <mergeCell ref="D18:G18"/>
    <mergeCell ref="H18:J18"/>
    <mergeCell ref="K18:M18"/>
    <mergeCell ref="D19:G19"/>
    <mergeCell ref="H19:J19"/>
    <mergeCell ref="K19:M19"/>
    <mergeCell ref="D24:G24"/>
    <mergeCell ref="H24:J24"/>
    <mergeCell ref="K24:M24"/>
    <mergeCell ref="D25:G25"/>
    <mergeCell ref="H25:J25"/>
    <mergeCell ref="K25:M25"/>
    <mergeCell ref="D22:G22"/>
    <mergeCell ref="H22:J22"/>
    <mergeCell ref="K22:M22"/>
    <mergeCell ref="D23:G23"/>
    <mergeCell ref="H23:J23"/>
    <mergeCell ref="K23:M23"/>
    <mergeCell ref="D28:G28"/>
    <mergeCell ref="H28:J28"/>
    <mergeCell ref="K28:M28"/>
    <mergeCell ref="D29:G29"/>
    <mergeCell ref="H29:J29"/>
    <mergeCell ref="K29:M29"/>
    <mergeCell ref="D26:G26"/>
    <mergeCell ref="H26:J26"/>
    <mergeCell ref="K26:M26"/>
    <mergeCell ref="D27:G27"/>
    <mergeCell ref="H27:J27"/>
    <mergeCell ref="K27:M27"/>
    <mergeCell ref="B28:C30"/>
    <mergeCell ref="A32:G32"/>
    <mergeCell ref="A33:G33"/>
    <mergeCell ref="H32:J32"/>
    <mergeCell ref="K32:M32"/>
    <mergeCell ref="H33:J33"/>
    <mergeCell ref="K33:M33"/>
    <mergeCell ref="D30:G30"/>
    <mergeCell ref="H30:J30"/>
    <mergeCell ref="K30:M30"/>
    <mergeCell ref="H31:J31"/>
    <mergeCell ref="K31:M31"/>
    <mergeCell ref="A31:G31"/>
    <mergeCell ref="A11:A30"/>
    <mergeCell ref="B11:C27"/>
    <mergeCell ref="D11:G11"/>
    <mergeCell ref="H11:J11"/>
    <mergeCell ref="K11:M11"/>
    <mergeCell ref="D12:G12"/>
    <mergeCell ref="H12:J12"/>
    <mergeCell ref="K12:M12"/>
    <mergeCell ref="D13:G13"/>
    <mergeCell ref="H13:J13"/>
    <mergeCell ref="K13:M13"/>
  </mergeCells>
  <phoneticPr fontId="1"/>
  <printOptions horizontalCentered="1"/>
  <pageMargins left="0.70866141732283472" right="0.70866141732283472" top="0.74803149606299213" bottom="0.74803149606299213" header="0.31496062992125984" footer="0.31496062992125984"/>
  <pageSetup paperSize="9" scale="6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66FF"/>
  </sheetPr>
  <dimension ref="A1:AC47"/>
  <sheetViews>
    <sheetView view="pageBreakPreview" zoomScaleNormal="100" zoomScaleSheetLayoutView="100" workbookViewId="0"/>
  </sheetViews>
  <sheetFormatPr defaultColWidth="3.75" defaultRowHeight="22.5" customHeight="1"/>
  <cols>
    <col min="1" max="5" width="3.75" style="81"/>
    <col min="6" max="6" width="1.25" style="81" customWidth="1"/>
    <col min="7" max="7" width="3.75" style="81"/>
    <col min="8" max="8" width="4.5" style="81" bestFit="1" customWidth="1"/>
    <col min="9" max="9" width="3.75" style="81"/>
    <col min="10" max="10" width="4.5" style="81" bestFit="1" customWidth="1"/>
    <col min="11" max="12" width="3.75" style="81"/>
    <col min="13" max="13" width="4.5" style="81" bestFit="1" customWidth="1"/>
    <col min="14" max="19" width="3.75" style="81"/>
    <col min="20" max="20" width="6.5" style="81" bestFit="1" customWidth="1"/>
    <col min="21" max="21" width="4.625" style="81" bestFit="1" customWidth="1"/>
    <col min="22" max="22" width="3.75" style="81"/>
    <col min="23" max="23" width="4.625" style="81" bestFit="1" customWidth="1"/>
    <col min="24" max="24" width="3.75" style="81"/>
    <col min="25" max="25" width="4.625" style="81" bestFit="1" customWidth="1"/>
    <col min="26" max="16384" width="3.75" style="81"/>
  </cols>
  <sheetData>
    <row r="1" spans="1:27" ht="22.5" customHeight="1">
      <c r="A1" s="87" t="s">
        <v>232</v>
      </c>
    </row>
    <row r="2" spans="1:27" ht="22.5" customHeight="1">
      <c r="G2" s="314" t="s">
        <v>0</v>
      </c>
      <c r="H2" s="314"/>
      <c r="I2" s="314"/>
      <c r="J2" s="314"/>
      <c r="K2" s="314"/>
      <c r="L2" s="314"/>
      <c r="M2" s="314"/>
      <c r="N2" s="314"/>
      <c r="O2" s="314"/>
      <c r="P2" s="314"/>
      <c r="Q2" s="314"/>
      <c r="R2" s="314"/>
      <c r="S2" s="314"/>
      <c r="T2" s="314"/>
      <c r="U2" s="314"/>
      <c r="V2" s="314"/>
      <c r="W2" s="314"/>
    </row>
    <row r="3" spans="1:27" ht="22.5" customHeight="1">
      <c r="G3" s="314"/>
      <c r="H3" s="314"/>
      <c r="I3" s="314"/>
      <c r="J3" s="314"/>
      <c r="K3" s="314"/>
      <c r="L3" s="314"/>
      <c r="M3" s="314"/>
      <c r="N3" s="314"/>
      <c r="O3" s="314"/>
      <c r="P3" s="314"/>
      <c r="Q3" s="314"/>
      <c r="R3" s="314"/>
      <c r="S3" s="314"/>
      <c r="T3" s="314"/>
      <c r="U3" s="314"/>
      <c r="V3" s="314"/>
      <c r="W3" s="314"/>
    </row>
    <row r="4" spans="1:27" ht="22.5" customHeight="1">
      <c r="I4" s="315" t="s">
        <v>62</v>
      </c>
      <c r="J4" s="315"/>
      <c r="K4" s="315"/>
      <c r="L4" s="315"/>
      <c r="M4" s="315"/>
      <c r="N4" s="315"/>
      <c r="O4" s="315"/>
      <c r="P4" s="315"/>
      <c r="Q4" s="315"/>
      <c r="R4" s="315"/>
      <c r="S4" s="315"/>
      <c r="T4" s="315"/>
      <c r="U4" s="315"/>
    </row>
    <row r="5" spans="1:27" ht="22.5" customHeight="1">
      <c r="I5" s="315"/>
      <c r="J5" s="315"/>
      <c r="K5" s="315"/>
      <c r="L5" s="315"/>
      <c r="M5" s="315"/>
      <c r="N5" s="315"/>
      <c r="O5" s="315"/>
      <c r="P5" s="315"/>
      <c r="Q5" s="315"/>
      <c r="R5" s="315"/>
      <c r="S5" s="315"/>
      <c r="T5" s="315"/>
      <c r="U5" s="315"/>
    </row>
    <row r="6" spans="1:27" s="1" customFormat="1" ht="22.5" customHeight="1">
      <c r="I6" s="136"/>
      <c r="J6" s="136"/>
      <c r="K6" s="136"/>
      <c r="L6" s="136"/>
      <c r="M6" s="136"/>
      <c r="N6" s="136"/>
      <c r="O6" s="136"/>
      <c r="P6" s="136"/>
      <c r="Q6" s="136"/>
      <c r="R6" s="136"/>
    </row>
    <row r="7" spans="1:27" s="1" customFormat="1" ht="22.5" customHeight="1">
      <c r="I7" s="136"/>
      <c r="J7" s="136"/>
      <c r="K7" s="136"/>
      <c r="L7" s="136"/>
      <c r="M7" s="136"/>
      <c r="N7" s="136"/>
      <c r="O7" s="136"/>
      <c r="P7" s="136"/>
      <c r="Q7" s="136"/>
      <c r="R7" s="136"/>
      <c r="T7" s="1" t="s">
        <v>314</v>
      </c>
      <c r="U7" s="137"/>
      <c r="V7" s="1" t="s">
        <v>1</v>
      </c>
      <c r="W7" s="137"/>
      <c r="X7" s="1" t="s">
        <v>2</v>
      </c>
      <c r="Y7" s="137"/>
      <c r="Z7" s="1" t="s">
        <v>3</v>
      </c>
    </row>
    <row r="8" spans="1:27" s="1" customFormat="1" ht="22.5" customHeight="1">
      <c r="B8" s="316" t="s">
        <v>4</v>
      </c>
      <c r="C8" s="316"/>
      <c r="D8" s="316"/>
      <c r="E8" s="316"/>
      <c r="F8" s="136"/>
      <c r="G8" s="316" t="s">
        <v>297</v>
      </c>
      <c r="H8" s="316"/>
      <c r="I8" s="316"/>
      <c r="J8" s="316"/>
      <c r="K8" s="316"/>
      <c r="L8" s="1" t="s">
        <v>5</v>
      </c>
    </row>
    <row r="9" spans="1:27" s="1" customFormat="1" ht="22.5" customHeight="1"/>
    <row r="10" spans="1:27" s="1" customFormat="1" ht="22.5" customHeight="1">
      <c r="L10" s="316" t="s">
        <v>9</v>
      </c>
      <c r="M10" s="316"/>
      <c r="N10" s="316"/>
      <c r="O10" s="316" t="s">
        <v>6</v>
      </c>
      <c r="P10" s="316"/>
      <c r="R10" s="317" t="str">
        <f>IF(申請者住所="","",申請者住所)</f>
        <v/>
      </c>
      <c r="S10" s="317"/>
      <c r="T10" s="317"/>
      <c r="U10" s="317"/>
      <c r="V10" s="317"/>
      <c r="W10" s="317"/>
      <c r="X10" s="317"/>
      <c r="Y10" s="317"/>
      <c r="Z10" s="317"/>
      <c r="AA10" s="317"/>
    </row>
    <row r="11" spans="1:27" s="1" customFormat="1" ht="22.5" customHeight="1">
      <c r="L11" s="136"/>
      <c r="M11" s="136"/>
      <c r="N11" s="136"/>
      <c r="O11" s="136"/>
      <c r="P11" s="136"/>
      <c r="R11" s="139"/>
      <c r="S11" s="139"/>
      <c r="T11" s="139"/>
      <c r="U11" s="139"/>
      <c r="V11" s="139"/>
      <c r="W11" s="139"/>
      <c r="X11" s="139"/>
      <c r="Y11" s="139"/>
      <c r="Z11" s="139"/>
      <c r="AA11" s="139"/>
    </row>
    <row r="12" spans="1:27" s="1" customFormat="1" ht="22.5" customHeight="1">
      <c r="O12" s="316" t="s">
        <v>8</v>
      </c>
      <c r="P12" s="316"/>
      <c r="R12" s="474" t="str">
        <f>IF(申請者氏名="","",申請者氏名)</f>
        <v/>
      </c>
      <c r="S12" s="474"/>
      <c r="T12" s="474"/>
      <c r="U12" s="474"/>
      <c r="V12" s="474"/>
      <c r="W12" s="138"/>
      <c r="X12" s="138"/>
      <c r="Y12" s="138"/>
      <c r="Z12" s="138"/>
      <c r="AA12" s="138"/>
    </row>
    <row r="13" spans="1:27" s="1" customFormat="1" ht="18.75" customHeight="1">
      <c r="O13" s="136"/>
      <c r="P13" s="136"/>
      <c r="R13" s="139"/>
      <c r="S13" s="139"/>
      <c r="T13" s="139"/>
      <c r="U13" s="139"/>
      <c r="V13" s="138"/>
      <c r="W13" s="138"/>
      <c r="X13" s="138"/>
      <c r="Y13" s="138"/>
      <c r="Z13" s="138"/>
      <c r="AA13" s="138"/>
    </row>
    <row r="14" spans="1:27" s="1" customFormat="1" ht="22.5" customHeight="1">
      <c r="O14" s="316" t="s">
        <v>7</v>
      </c>
      <c r="P14" s="316"/>
      <c r="Q14" s="138"/>
      <c r="R14" s="628" t="str">
        <f>IF(申請者電話番号="","",申請者電話番号)</f>
        <v/>
      </c>
      <c r="S14" s="628"/>
      <c r="T14" s="628"/>
      <c r="U14" s="628"/>
      <c r="V14" s="628"/>
      <c r="W14" s="628"/>
      <c r="X14" s="628"/>
      <c r="Y14" s="628"/>
      <c r="Z14" s="141"/>
      <c r="AA14" s="141"/>
    </row>
    <row r="15" spans="1:27" s="1" customFormat="1" ht="22.5" customHeight="1"/>
    <row r="16" spans="1:27" s="1" customFormat="1" ht="22.5" customHeight="1">
      <c r="C16" s="632" t="s">
        <v>314</v>
      </c>
      <c r="D16" s="632"/>
      <c r="E16" s="481"/>
      <c r="F16" s="481"/>
      <c r="G16" s="157" t="s">
        <v>1</v>
      </c>
      <c r="H16" s="229"/>
      <c r="I16" s="157" t="s">
        <v>2</v>
      </c>
      <c r="J16" s="229"/>
      <c r="K16" s="473" t="s">
        <v>47</v>
      </c>
      <c r="L16" s="473"/>
      <c r="M16" s="229"/>
      <c r="N16" s="473" t="s">
        <v>48</v>
      </c>
      <c r="O16" s="473"/>
      <c r="P16" s="473"/>
      <c r="Q16" s="481"/>
      <c r="R16" s="481"/>
      <c r="S16" s="481"/>
      <c r="T16" s="481"/>
      <c r="U16" s="157" t="s">
        <v>283</v>
      </c>
      <c r="V16" s="157"/>
      <c r="W16" s="157"/>
      <c r="X16" s="157"/>
      <c r="Y16" s="157"/>
      <c r="Z16" s="157"/>
    </row>
    <row r="17" spans="2:29" s="1" customFormat="1" ht="22.5" customHeight="1">
      <c r="B17" s="333" t="s">
        <v>572</v>
      </c>
      <c r="C17" s="333"/>
      <c r="D17" s="333"/>
      <c r="E17" s="333"/>
      <c r="F17" s="333"/>
      <c r="G17" s="333"/>
      <c r="H17" s="333"/>
      <c r="I17" s="333"/>
      <c r="J17" s="333"/>
      <c r="K17" s="333"/>
      <c r="L17" s="333"/>
      <c r="M17" s="333"/>
      <c r="N17" s="333"/>
      <c r="O17" s="333"/>
      <c r="P17" s="333"/>
      <c r="Q17" s="333"/>
      <c r="R17" s="333"/>
      <c r="S17" s="333"/>
      <c r="T17" s="333"/>
      <c r="U17" s="333"/>
      <c r="V17" s="333"/>
      <c r="W17" s="333"/>
      <c r="X17" s="333"/>
      <c r="Y17" s="333"/>
      <c r="Z17" s="333"/>
      <c r="AA17" s="157"/>
    </row>
    <row r="18" spans="2:29" s="1" customFormat="1" ht="22.5" customHeight="1">
      <c r="B18" s="333"/>
      <c r="C18" s="333"/>
      <c r="D18" s="333"/>
      <c r="E18" s="333"/>
      <c r="F18" s="333"/>
      <c r="G18" s="333"/>
      <c r="H18" s="333"/>
      <c r="I18" s="333"/>
      <c r="J18" s="333"/>
      <c r="K18" s="333"/>
      <c r="L18" s="333"/>
      <c r="M18" s="333"/>
      <c r="N18" s="333"/>
      <c r="O18" s="333"/>
      <c r="P18" s="333"/>
      <c r="Q18" s="333"/>
      <c r="R18" s="333"/>
      <c r="S18" s="333"/>
      <c r="T18" s="333"/>
      <c r="U18" s="333"/>
      <c r="V18" s="333"/>
      <c r="W18" s="333"/>
      <c r="X18" s="333"/>
      <c r="Y18" s="333"/>
      <c r="Z18" s="333"/>
      <c r="AA18" s="157"/>
    </row>
    <row r="19" spans="2:29" s="1" customFormat="1" ht="22.5" customHeight="1">
      <c r="B19" s="333"/>
      <c r="C19" s="333"/>
      <c r="D19" s="333"/>
      <c r="E19" s="333"/>
      <c r="F19" s="333"/>
      <c r="G19" s="333"/>
      <c r="H19" s="333"/>
      <c r="I19" s="333"/>
      <c r="J19" s="333"/>
      <c r="K19" s="333"/>
      <c r="L19" s="333"/>
      <c r="M19" s="333"/>
      <c r="N19" s="333"/>
      <c r="O19" s="333"/>
      <c r="P19" s="333"/>
      <c r="Q19" s="333"/>
      <c r="R19" s="333"/>
      <c r="S19" s="333"/>
      <c r="T19" s="333"/>
      <c r="U19" s="333"/>
      <c r="V19" s="333"/>
      <c r="W19" s="333"/>
      <c r="X19" s="333"/>
      <c r="Y19" s="333"/>
      <c r="Z19" s="333"/>
      <c r="AA19" s="157"/>
    </row>
    <row r="20" spans="2:29" s="1" customFormat="1" ht="22.5" customHeight="1">
      <c r="B20" s="333"/>
      <c r="C20" s="333"/>
      <c r="D20" s="333"/>
      <c r="E20" s="333"/>
      <c r="F20" s="333"/>
      <c r="G20" s="333"/>
      <c r="H20" s="333"/>
      <c r="I20" s="333"/>
      <c r="J20" s="333"/>
      <c r="K20" s="333"/>
      <c r="L20" s="333"/>
      <c r="M20" s="333"/>
      <c r="N20" s="333"/>
      <c r="O20" s="333"/>
      <c r="P20" s="333"/>
      <c r="Q20" s="333"/>
      <c r="R20" s="333"/>
      <c r="S20" s="333"/>
      <c r="T20" s="333"/>
      <c r="U20" s="333"/>
      <c r="V20" s="333"/>
      <c r="W20" s="333"/>
      <c r="X20" s="333"/>
      <c r="Y20" s="333"/>
      <c r="Z20" s="333"/>
    </row>
    <row r="21" spans="2:29" s="1" customFormat="1" ht="22.5" customHeight="1" thickBot="1">
      <c r="Z21" s="95"/>
    </row>
    <row r="22" spans="2:29" s="87" customFormat="1" ht="45" customHeight="1">
      <c r="B22" s="625" t="s">
        <v>65</v>
      </c>
      <c r="C22" s="626"/>
      <c r="D22" s="626"/>
      <c r="E22" s="626"/>
      <c r="F22" s="626"/>
      <c r="G22" s="626"/>
      <c r="H22" s="626"/>
      <c r="I22" s="627"/>
      <c r="J22" s="629"/>
      <c r="K22" s="630"/>
      <c r="L22" s="630"/>
      <c r="M22" s="630"/>
      <c r="N22" s="630"/>
      <c r="O22" s="630"/>
      <c r="P22" s="630"/>
      <c r="Q22" s="630"/>
      <c r="R22" s="630"/>
      <c r="S22" s="630"/>
      <c r="T22" s="630"/>
      <c r="U22" s="630"/>
      <c r="V22" s="630"/>
      <c r="W22" s="630"/>
      <c r="X22" s="630"/>
      <c r="Y22" s="630"/>
      <c r="Z22" s="631"/>
    </row>
    <row r="23" spans="2:29" s="87" customFormat="1" ht="45" customHeight="1">
      <c r="B23" s="330" t="s">
        <v>233</v>
      </c>
      <c r="C23" s="331"/>
      <c r="D23" s="331"/>
      <c r="E23" s="331"/>
      <c r="F23" s="331"/>
      <c r="G23" s="331"/>
      <c r="H23" s="331"/>
      <c r="I23" s="332"/>
      <c r="J23" s="161"/>
      <c r="K23" s="619" t="s">
        <v>314</v>
      </c>
      <c r="L23" s="619"/>
      <c r="M23" s="622"/>
      <c r="N23" s="622"/>
      <c r="O23" s="331" t="s">
        <v>1</v>
      </c>
      <c r="P23" s="331"/>
      <c r="Q23" s="622"/>
      <c r="R23" s="622"/>
      <c r="S23" s="163" t="s">
        <v>2</v>
      </c>
      <c r="T23" s="249"/>
      <c r="U23" s="250" t="s">
        <v>117</v>
      </c>
      <c r="V23" s="149"/>
      <c r="W23" s="149"/>
      <c r="X23" s="149"/>
      <c r="Y23" s="149"/>
      <c r="Z23" s="150"/>
    </row>
    <row r="24" spans="2:29" s="87" customFormat="1" ht="26.25" customHeight="1">
      <c r="B24" s="318" t="s">
        <v>284</v>
      </c>
      <c r="C24" s="319"/>
      <c r="D24" s="319"/>
      <c r="E24" s="319"/>
      <c r="F24" s="319"/>
      <c r="G24" s="319"/>
      <c r="H24" s="319"/>
      <c r="I24" s="320"/>
      <c r="J24" s="158"/>
      <c r="K24" s="165"/>
      <c r="L24" s="159"/>
      <c r="M24" s="159"/>
      <c r="N24" s="159"/>
      <c r="O24" s="159"/>
      <c r="P24" s="159"/>
      <c r="Q24" s="159"/>
      <c r="R24" s="159"/>
      <c r="S24" s="159"/>
      <c r="T24" s="159"/>
      <c r="U24" s="159"/>
      <c r="V24" s="159"/>
      <c r="W24" s="159"/>
      <c r="X24" s="159"/>
      <c r="Y24" s="159"/>
      <c r="Z24" s="160"/>
    </row>
    <row r="25" spans="2:29" s="87" customFormat="1" ht="26.25" customHeight="1">
      <c r="B25" s="321"/>
      <c r="C25" s="322"/>
      <c r="D25" s="322"/>
      <c r="E25" s="322"/>
      <c r="F25" s="322"/>
      <c r="G25" s="322"/>
      <c r="H25" s="322"/>
      <c r="I25" s="323"/>
      <c r="J25" s="151" t="s">
        <v>64</v>
      </c>
      <c r="K25" s="620" t="str">
        <f>IF('様式第１９－１号'!J6="","",IF('様式第１９－１号'!AC16=FALSE,'様式第１９－１号'!J14,'様式第１９－１号'!J6))</f>
        <v/>
      </c>
      <c r="L25" s="620"/>
      <c r="M25" s="146" t="s">
        <v>163</v>
      </c>
      <c r="N25" s="146"/>
      <c r="O25" s="146"/>
      <c r="P25" s="146"/>
      <c r="Q25" s="620" t="str">
        <f>IF('様式第１９－１号'!J6="","",IF('様式第１９－１号'!AC16=FALSE,'様式第１９－１号'!O14,'様式第１９－１号'!O6))</f>
        <v/>
      </c>
      <c r="R25" s="620"/>
      <c r="S25" s="620"/>
      <c r="T25" s="624" t="s">
        <v>13</v>
      </c>
      <c r="U25" s="624"/>
      <c r="V25" s="624"/>
      <c r="W25" s="620" t="str">
        <f>IF('様式第１９－１号'!J6="","",IF('様式第１９－１号'!AC16=FALSE,'様式第１９－１号'!U14,'様式第１９－１号'!U6))</f>
        <v/>
      </c>
      <c r="X25" s="620"/>
      <c r="Y25" s="620"/>
      <c r="Z25" s="147" t="s">
        <v>14</v>
      </c>
    </row>
    <row r="26" spans="2:29" s="87" customFormat="1" ht="32.25" customHeight="1">
      <c r="B26" s="321"/>
      <c r="C26" s="322"/>
      <c r="D26" s="322"/>
      <c r="E26" s="322"/>
      <c r="F26" s="322"/>
      <c r="G26" s="322"/>
      <c r="H26" s="322"/>
      <c r="I26" s="323"/>
      <c r="J26" s="151"/>
      <c r="K26" s="621" t="s">
        <v>11</v>
      </c>
      <c r="L26" s="621"/>
      <c r="M26" s="621"/>
      <c r="N26" s="623" t="str">
        <f>IF('様式第１９－１号'!J6="","",IF('様式第１９－１号'!AC16=FALSE,'様式第１９－１号'!H15,'様式第１９－１号'!H7))</f>
        <v/>
      </c>
      <c r="O26" s="623"/>
      <c r="P26" s="623"/>
      <c r="Q26" s="623"/>
      <c r="R26" s="623"/>
      <c r="S26" s="623"/>
      <c r="T26" s="623"/>
      <c r="U26" s="251"/>
      <c r="V26" s="251"/>
      <c r="W26" s="146"/>
      <c r="X26" s="146"/>
      <c r="Y26" s="146"/>
      <c r="Z26" s="147"/>
      <c r="AC26" s="87" t="s">
        <v>162</v>
      </c>
    </row>
    <row r="27" spans="2:29" s="87" customFormat="1" ht="25.5">
      <c r="B27" s="330"/>
      <c r="C27" s="331"/>
      <c r="D27" s="331"/>
      <c r="E27" s="331"/>
      <c r="F27" s="331"/>
      <c r="G27" s="331"/>
      <c r="H27" s="331"/>
      <c r="I27" s="332"/>
      <c r="J27" s="161"/>
      <c r="K27" s="163"/>
      <c r="L27" s="149"/>
      <c r="M27" s="149"/>
      <c r="N27" s="149"/>
      <c r="O27" s="149"/>
      <c r="P27" s="149"/>
      <c r="Q27" s="149"/>
      <c r="R27" s="252"/>
      <c r="S27" s="149"/>
      <c r="T27" s="149"/>
      <c r="U27" s="149"/>
      <c r="V27" s="149"/>
      <c r="W27" s="149"/>
      <c r="X27" s="149"/>
      <c r="Y27" s="149"/>
      <c r="Z27" s="150"/>
    </row>
    <row r="28" spans="2:29" s="87" customFormat="1" ht="25.5">
      <c r="B28" s="318" t="s">
        <v>66</v>
      </c>
      <c r="C28" s="319"/>
      <c r="D28" s="319"/>
      <c r="E28" s="319"/>
      <c r="F28" s="319"/>
      <c r="G28" s="319"/>
      <c r="H28" s="319"/>
      <c r="I28" s="320"/>
      <c r="J28" s="100"/>
      <c r="K28" s="253"/>
      <c r="L28" s="146"/>
      <c r="M28" s="146"/>
      <c r="N28" s="146"/>
      <c r="O28" s="146"/>
      <c r="P28" s="146"/>
      <c r="Q28" s="146"/>
      <c r="R28" s="146"/>
      <c r="S28" s="146"/>
      <c r="T28" s="146"/>
      <c r="U28" s="146"/>
      <c r="V28" s="146"/>
      <c r="W28" s="146"/>
      <c r="X28" s="146"/>
      <c r="Y28" s="146"/>
      <c r="Z28" s="147"/>
    </row>
    <row r="29" spans="2:29" s="87" customFormat="1" ht="25.5">
      <c r="B29" s="321"/>
      <c r="C29" s="322"/>
      <c r="D29" s="322"/>
      <c r="E29" s="322"/>
      <c r="F29" s="322"/>
      <c r="G29" s="322"/>
      <c r="H29" s="322"/>
      <c r="I29" s="323"/>
      <c r="J29" s="100"/>
      <c r="K29" s="337" t="s">
        <v>351</v>
      </c>
      <c r="L29" s="337"/>
      <c r="M29" s="146" t="s">
        <v>352</v>
      </c>
      <c r="N29" s="146"/>
      <c r="O29" s="146"/>
      <c r="P29" s="146"/>
      <c r="Q29" s="146"/>
      <c r="R29" s="146"/>
      <c r="S29" s="146"/>
      <c r="T29" s="146"/>
      <c r="U29" s="146"/>
      <c r="V29" s="146"/>
      <c r="W29" s="146"/>
      <c r="X29" s="146"/>
      <c r="Y29" s="146"/>
      <c r="Z29" s="147"/>
    </row>
    <row r="30" spans="2:29" s="87" customFormat="1" ht="25.5">
      <c r="B30" s="321"/>
      <c r="C30" s="322"/>
      <c r="D30" s="322"/>
      <c r="E30" s="322"/>
      <c r="F30" s="322"/>
      <c r="G30" s="322"/>
      <c r="H30" s="322"/>
      <c r="I30" s="323"/>
      <c r="J30" s="100"/>
      <c r="K30" s="337" t="s">
        <v>317</v>
      </c>
      <c r="L30" s="337"/>
      <c r="M30" s="146" t="s">
        <v>353</v>
      </c>
      <c r="N30" s="146"/>
      <c r="O30" s="146"/>
      <c r="P30" s="146"/>
      <c r="Q30" s="146"/>
      <c r="R30" s="146"/>
      <c r="S30" s="146"/>
      <c r="T30" s="146"/>
      <c r="U30" s="146"/>
      <c r="V30" s="146"/>
      <c r="W30" s="146"/>
      <c r="X30" s="146"/>
      <c r="Y30" s="146"/>
      <c r="Z30" s="147"/>
    </row>
    <row r="31" spans="2:29" s="1" customFormat="1" ht="26.25" customHeight="1">
      <c r="B31" s="321"/>
      <c r="C31" s="322"/>
      <c r="D31" s="322"/>
      <c r="E31" s="322"/>
      <c r="F31" s="322"/>
      <c r="G31" s="322"/>
      <c r="H31" s="322"/>
      <c r="I31" s="323"/>
      <c r="J31" s="95"/>
      <c r="K31" s="337" t="s">
        <v>318</v>
      </c>
      <c r="L31" s="337"/>
      <c r="M31" s="95" t="s">
        <v>329</v>
      </c>
      <c r="N31" s="95"/>
      <c r="O31" s="95"/>
      <c r="P31" s="95"/>
      <c r="Q31" s="95"/>
      <c r="R31" s="95"/>
      <c r="S31" s="95"/>
      <c r="T31" s="95"/>
      <c r="U31" s="95"/>
      <c r="V31" s="95"/>
      <c r="W31" s="95"/>
      <c r="X31" s="95"/>
      <c r="Y31" s="95"/>
      <c r="Z31" s="200"/>
    </row>
    <row r="32" spans="2:29" s="1" customFormat="1" ht="26.25" customHeight="1" thickBot="1">
      <c r="B32" s="324"/>
      <c r="C32" s="325"/>
      <c r="D32" s="325"/>
      <c r="E32" s="325"/>
      <c r="F32" s="325"/>
      <c r="G32" s="325"/>
      <c r="H32" s="325"/>
      <c r="I32" s="326"/>
      <c r="J32" s="202"/>
      <c r="K32" s="202"/>
      <c r="L32" s="202"/>
      <c r="M32" s="202"/>
      <c r="N32" s="202"/>
      <c r="O32" s="202"/>
      <c r="P32" s="202"/>
      <c r="Q32" s="202"/>
      <c r="R32" s="202"/>
      <c r="S32" s="202"/>
      <c r="T32" s="202"/>
      <c r="U32" s="202"/>
      <c r="V32" s="202"/>
      <c r="W32" s="202"/>
      <c r="X32" s="202"/>
      <c r="Y32" s="202"/>
      <c r="Z32" s="203"/>
    </row>
    <row r="33" s="1" customFormat="1" ht="22.5" customHeight="1"/>
    <row r="34" s="1" customFormat="1" ht="22.5" customHeight="1"/>
    <row r="35" s="1" customFormat="1" ht="22.5" customHeight="1"/>
    <row r="36" s="1" customFormat="1" ht="22.5" customHeight="1"/>
    <row r="37" s="1" customFormat="1" ht="22.5" customHeight="1"/>
    <row r="38" s="1" customFormat="1" ht="22.5" customHeight="1"/>
    <row r="39" s="1" customFormat="1" ht="22.5" customHeight="1"/>
    <row r="40" s="1" customFormat="1" ht="22.5" customHeight="1"/>
    <row r="41" s="1" customFormat="1" ht="22.5" customHeight="1"/>
    <row r="42" s="1" customFormat="1" ht="22.5" customHeight="1"/>
    <row r="43" s="1" customFormat="1" ht="22.5" customHeight="1"/>
    <row r="44" s="1" customFormat="1" ht="22.5" customHeight="1"/>
    <row r="45" s="1" customFormat="1" ht="22.5" customHeight="1"/>
    <row r="46" s="1" customFormat="1" ht="22.5" customHeight="1"/>
    <row r="47" s="1" customFormat="1" ht="22.5" customHeight="1"/>
  </sheetData>
  <mergeCells count="35">
    <mergeCell ref="W25:Y25"/>
    <mergeCell ref="G2:W3"/>
    <mergeCell ref="I4:U5"/>
    <mergeCell ref="B8:E8"/>
    <mergeCell ref="G8:K8"/>
    <mergeCell ref="L10:N10"/>
    <mergeCell ref="O10:P10"/>
    <mergeCell ref="R10:AA10"/>
    <mergeCell ref="O12:P12"/>
    <mergeCell ref="R12:V12"/>
    <mergeCell ref="O14:P14"/>
    <mergeCell ref="B17:Z20"/>
    <mergeCell ref="B22:I22"/>
    <mergeCell ref="R14:Y14"/>
    <mergeCell ref="J22:Z22"/>
    <mergeCell ref="C16:D16"/>
    <mergeCell ref="E16:F16"/>
    <mergeCell ref="K16:L16"/>
    <mergeCell ref="N16:P16"/>
    <mergeCell ref="Q16:T16"/>
    <mergeCell ref="K29:L29"/>
    <mergeCell ref="K30:L30"/>
    <mergeCell ref="K31:L31"/>
    <mergeCell ref="B23:I23"/>
    <mergeCell ref="K23:L23"/>
    <mergeCell ref="K25:L25"/>
    <mergeCell ref="K26:M26"/>
    <mergeCell ref="M23:N23"/>
    <mergeCell ref="B24:I27"/>
    <mergeCell ref="N26:T26"/>
    <mergeCell ref="B28:I32"/>
    <mergeCell ref="O23:P23"/>
    <mergeCell ref="Q23:R23"/>
    <mergeCell ref="T25:V25"/>
    <mergeCell ref="Q25:S25"/>
  </mergeCells>
  <phoneticPr fontId="1"/>
  <dataValidations count="1">
    <dataValidation type="list" allowBlank="1" showInputMessage="1" sqref="J22:Z22">
      <formula1>"耐力壁の施工,筋交い金物の施工,接合部金物の施工"</formula1>
    </dataValidation>
  </dataValidations>
  <printOptions horizontalCentered="1" verticalCentered="1"/>
  <pageMargins left="0.70866141732283472" right="0.70866141732283472" top="0.74803149606299213" bottom="0.74803149606299213" header="0.31496062992125984" footer="0.31496062992125984"/>
  <pageSetup paperSize="9" scale="7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9"/>
  </sheetPr>
  <dimension ref="A1:AA56"/>
  <sheetViews>
    <sheetView view="pageBreakPreview" zoomScaleNormal="100" zoomScaleSheetLayoutView="100" workbookViewId="0"/>
  </sheetViews>
  <sheetFormatPr defaultColWidth="3.75" defaultRowHeight="22.5" customHeight="1"/>
  <cols>
    <col min="1" max="5" width="3.75" style="81"/>
    <col min="6" max="6" width="1.25" style="81" customWidth="1"/>
    <col min="7" max="12" width="3.75" style="81"/>
    <col min="13" max="13" width="4.5" style="81" bestFit="1" customWidth="1"/>
    <col min="14" max="19" width="3.75" style="81"/>
    <col min="20" max="20" width="6.5" style="81" bestFit="1" customWidth="1"/>
    <col min="21" max="21" width="4.625" style="81" bestFit="1" customWidth="1"/>
    <col min="22" max="22" width="3.75" style="81"/>
    <col min="23" max="23" width="4.625" style="81" bestFit="1" customWidth="1"/>
    <col min="24" max="24" width="3.75" style="81"/>
    <col min="25" max="25" width="4.625" style="81" bestFit="1" customWidth="1"/>
    <col min="26" max="16384" width="3.75" style="81"/>
  </cols>
  <sheetData>
    <row r="1" spans="1:27" ht="22.5" customHeight="1">
      <c r="A1" s="87" t="s">
        <v>158</v>
      </c>
    </row>
    <row r="2" spans="1:27" ht="22.5" customHeight="1">
      <c r="G2" s="314" t="s">
        <v>0</v>
      </c>
      <c r="H2" s="314"/>
      <c r="I2" s="314"/>
      <c r="J2" s="314"/>
      <c r="K2" s="314"/>
      <c r="L2" s="314"/>
      <c r="M2" s="314"/>
      <c r="N2" s="314"/>
      <c r="O2" s="314"/>
      <c r="P2" s="314"/>
      <c r="Q2" s="314"/>
      <c r="R2" s="314"/>
      <c r="S2" s="314"/>
      <c r="T2" s="314"/>
      <c r="U2" s="314"/>
      <c r="V2" s="314"/>
      <c r="W2" s="314"/>
    </row>
    <row r="3" spans="1:27" ht="22.5" customHeight="1">
      <c r="G3" s="314"/>
      <c r="H3" s="314"/>
      <c r="I3" s="314"/>
      <c r="J3" s="314"/>
      <c r="K3" s="314"/>
      <c r="L3" s="314"/>
      <c r="M3" s="314"/>
      <c r="N3" s="314"/>
      <c r="O3" s="314"/>
      <c r="P3" s="314"/>
      <c r="Q3" s="314"/>
      <c r="R3" s="314"/>
      <c r="S3" s="314"/>
      <c r="T3" s="314"/>
      <c r="U3" s="314"/>
      <c r="V3" s="314"/>
      <c r="W3" s="314"/>
    </row>
    <row r="4" spans="1:27" ht="22.5" customHeight="1">
      <c r="G4" s="315" t="s">
        <v>285</v>
      </c>
      <c r="H4" s="315"/>
      <c r="I4" s="315"/>
      <c r="J4" s="315"/>
      <c r="K4" s="315"/>
      <c r="L4" s="315"/>
      <c r="M4" s="315"/>
      <c r="N4" s="315"/>
      <c r="O4" s="315"/>
      <c r="P4" s="315"/>
      <c r="Q4" s="315"/>
      <c r="R4" s="315"/>
      <c r="S4" s="315"/>
      <c r="T4" s="315"/>
      <c r="U4" s="315"/>
      <c r="V4" s="315"/>
      <c r="W4" s="315"/>
    </row>
    <row r="5" spans="1:27" ht="22.5" customHeight="1">
      <c r="G5" s="315"/>
      <c r="H5" s="315"/>
      <c r="I5" s="315"/>
      <c r="J5" s="315"/>
      <c r="K5" s="315"/>
      <c r="L5" s="315"/>
      <c r="M5" s="315"/>
      <c r="N5" s="315"/>
      <c r="O5" s="315"/>
      <c r="P5" s="315"/>
      <c r="Q5" s="315"/>
      <c r="R5" s="315"/>
      <c r="S5" s="315"/>
      <c r="T5" s="315"/>
      <c r="U5" s="315"/>
      <c r="V5" s="315"/>
      <c r="W5" s="315"/>
    </row>
    <row r="6" spans="1:27" s="1" customFormat="1" ht="22.5" customHeight="1">
      <c r="I6" s="136"/>
      <c r="J6" s="136"/>
      <c r="K6" s="136"/>
      <c r="L6" s="136"/>
      <c r="M6" s="136"/>
      <c r="N6" s="136"/>
      <c r="O6" s="136"/>
      <c r="P6" s="136"/>
      <c r="Q6" s="136"/>
      <c r="R6" s="136"/>
      <c r="T6" s="1" t="s">
        <v>314</v>
      </c>
      <c r="U6" s="137"/>
      <c r="V6" s="1" t="s">
        <v>1</v>
      </c>
      <c r="W6" s="137"/>
      <c r="X6" s="1" t="s">
        <v>2</v>
      </c>
      <c r="Y6" s="137"/>
      <c r="Z6" s="1" t="s">
        <v>3</v>
      </c>
    </row>
    <row r="7" spans="1:27" s="1" customFormat="1" ht="22.5" customHeight="1">
      <c r="B7" s="316" t="s">
        <v>4</v>
      </c>
      <c r="C7" s="316"/>
      <c r="D7" s="316"/>
      <c r="E7" s="316"/>
      <c r="F7" s="136"/>
      <c r="G7" s="316" t="s">
        <v>297</v>
      </c>
      <c r="H7" s="316"/>
      <c r="I7" s="316"/>
      <c r="J7" s="316"/>
      <c r="K7" s="316"/>
      <c r="L7" s="1" t="s">
        <v>5</v>
      </c>
    </row>
    <row r="8" spans="1:27" s="1" customFormat="1" ht="22.5" customHeight="1"/>
    <row r="9" spans="1:27" s="1" customFormat="1" ht="22.5" customHeight="1">
      <c r="L9" s="316" t="s">
        <v>9</v>
      </c>
      <c r="M9" s="316"/>
      <c r="N9" s="316"/>
      <c r="O9" s="316" t="s">
        <v>6</v>
      </c>
      <c r="P9" s="316"/>
      <c r="R9" s="474" t="str">
        <f>IF(申請者住所="","",申請者住所)</f>
        <v/>
      </c>
      <c r="S9" s="474"/>
      <c r="T9" s="474"/>
      <c r="U9" s="474"/>
      <c r="V9" s="474"/>
      <c r="W9" s="474"/>
      <c r="X9" s="474"/>
      <c r="Y9" s="474"/>
      <c r="Z9" s="474"/>
      <c r="AA9" s="474"/>
    </row>
    <row r="10" spans="1:27" s="1" customFormat="1" ht="22.5" customHeight="1">
      <c r="L10" s="136"/>
      <c r="M10" s="136"/>
      <c r="N10" s="136"/>
      <c r="O10" s="136"/>
      <c r="P10" s="136"/>
      <c r="R10" s="139"/>
      <c r="S10" s="139"/>
      <c r="T10" s="139"/>
      <c r="U10" s="139"/>
      <c r="V10" s="139"/>
      <c r="W10" s="139"/>
      <c r="X10" s="139"/>
      <c r="Y10" s="139"/>
      <c r="Z10" s="139"/>
      <c r="AA10" s="139"/>
    </row>
    <row r="11" spans="1:27" s="1" customFormat="1" ht="22.5" customHeight="1">
      <c r="O11" s="316" t="s">
        <v>8</v>
      </c>
      <c r="P11" s="316"/>
      <c r="R11" s="474" t="str">
        <f>IF(申請者氏名="","",申請者氏名)</f>
        <v/>
      </c>
      <c r="S11" s="474"/>
      <c r="T11" s="474"/>
      <c r="U11" s="474"/>
      <c r="V11" s="474"/>
      <c r="W11" s="138"/>
      <c r="X11" s="138"/>
      <c r="Y11" s="138"/>
      <c r="Z11" s="138"/>
      <c r="AA11" s="138"/>
    </row>
    <row r="12" spans="1:27" s="1" customFormat="1" ht="18.75" customHeight="1">
      <c r="O12" s="136"/>
      <c r="P12" s="136"/>
      <c r="R12" s="139"/>
      <c r="S12" s="139"/>
      <c r="T12" s="139"/>
      <c r="U12" s="139"/>
      <c r="V12" s="138"/>
      <c r="W12" s="138"/>
      <c r="X12" s="138"/>
      <c r="Y12" s="138"/>
      <c r="Z12" s="138"/>
      <c r="AA12" s="138"/>
    </row>
    <row r="13" spans="1:27" s="1" customFormat="1" ht="22.5" customHeight="1">
      <c r="O13" s="316" t="s">
        <v>7</v>
      </c>
      <c r="P13" s="316"/>
      <c r="R13" s="628" t="str">
        <f>IF(申請者電話番号="","",申請者電話番号)</f>
        <v/>
      </c>
      <c r="S13" s="628"/>
      <c r="T13" s="628"/>
      <c r="U13" s="628"/>
      <c r="V13" s="628"/>
      <c r="W13" s="628"/>
      <c r="X13" s="628"/>
      <c r="Y13" s="628"/>
      <c r="Z13" s="141"/>
      <c r="AA13" s="141"/>
    </row>
    <row r="14" spans="1:27" s="1" customFormat="1" ht="22.5" customHeight="1"/>
    <row r="15" spans="1:27" s="1" customFormat="1" ht="22.5" customHeight="1">
      <c r="B15" s="483" t="s">
        <v>314</v>
      </c>
      <c r="C15" s="483"/>
      <c r="D15" s="483"/>
      <c r="E15" s="481" t="str">
        <f>IF(様式第４号!E15="","",様式第４号!E15)</f>
        <v/>
      </c>
      <c r="F15" s="481"/>
      <c r="G15" s="157" t="s">
        <v>1</v>
      </c>
      <c r="H15" s="229" t="str">
        <f>IF(様式第４号!H15="","",様式第４号!H15)</f>
        <v/>
      </c>
      <c r="I15" s="157" t="s">
        <v>2</v>
      </c>
      <c r="J15" s="229" t="str">
        <f>IF(様式第４号!J15="","",様式第４号!J15)</f>
        <v/>
      </c>
      <c r="K15" s="473" t="s">
        <v>47</v>
      </c>
      <c r="L15" s="473"/>
      <c r="M15" s="229" t="str">
        <f>IF(様式第４号!M15="","",様式第４号!M15)</f>
        <v/>
      </c>
      <c r="N15" s="473" t="s">
        <v>48</v>
      </c>
      <c r="O15" s="473"/>
      <c r="P15" s="473"/>
      <c r="Q15" s="633" t="str">
        <f>IF(様式第４号!Q15="","",様式第４号!Q15)</f>
        <v/>
      </c>
      <c r="R15" s="633"/>
      <c r="S15" s="633"/>
      <c r="T15" s="633"/>
      <c r="U15" s="157" t="s">
        <v>63</v>
      </c>
      <c r="V15" s="157"/>
      <c r="W15" s="157"/>
      <c r="X15" s="157"/>
      <c r="Y15" s="157"/>
      <c r="Z15" s="157"/>
    </row>
    <row r="16" spans="1:27" s="1" customFormat="1" ht="22.5" customHeight="1">
      <c r="B16" s="333" t="s">
        <v>250</v>
      </c>
      <c r="C16" s="333"/>
      <c r="D16" s="333"/>
      <c r="E16" s="333"/>
      <c r="F16" s="333"/>
      <c r="G16" s="333"/>
      <c r="H16" s="333"/>
      <c r="I16" s="333"/>
      <c r="J16" s="333"/>
      <c r="K16" s="333"/>
      <c r="L16" s="333"/>
      <c r="M16" s="333"/>
      <c r="N16" s="333"/>
      <c r="O16" s="333"/>
      <c r="P16" s="333"/>
      <c r="Q16" s="333"/>
      <c r="R16" s="333"/>
      <c r="S16" s="333"/>
      <c r="T16" s="333"/>
      <c r="U16" s="333"/>
      <c r="V16" s="333"/>
      <c r="W16" s="333"/>
      <c r="X16" s="333"/>
      <c r="Y16" s="333"/>
      <c r="Z16" s="333"/>
    </row>
    <row r="17" spans="2:27" s="1" customFormat="1" ht="22.5" customHeight="1">
      <c r="B17" s="333"/>
      <c r="C17" s="333"/>
      <c r="D17" s="333"/>
      <c r="E17" s="333"/>
      <c r="F17" s="333"/>
      <c r="G17" s="333"/>
      <c r="H17" s="333"/>
      <c r="I17" s="333"/>
      <c r="J17" s="333"/>
      <c r="K17" s="333"/>
      <c r="L17" s="333"/>
      <c r="M17" s="333"/>
      <c r="N17" s="333"/>
      <c r="O17" s="333"/>
      <c r="P17" s="333"/>
      <c r="Q17" s="333"/>
      <c r="R17" s="333"/>
      <c r="S17" s="333"/>
      <c r="T17" s="333"/>
      <c r="U17" s="333"/>
      <c r="V17" s="333"/>
      <c r="W17" s="333"/>
      <c r="X17" s="333"/>
      <c r="Y17" s="333"/>
      <c r="Z17" s="333"/>
    </row>
    <row r="18" spans="2:27" s="1" customFormat="1" ht="22.5" customHeight="1">
      <c r="B18" s="333"/>
      <c r="C18" s="333"/>
      <c r="D18" s="333"/>
      <c r="E18" s="333"/>
      <c r="F18" s="333"/>
      <c r="G18" s="333"/>
      <c r="H18" s="333"/>
      <c r="I18" s="333"/>
      <c r="J18" s="333"/>
      <c r="K18" s="333"/>
      <c r="L18" s="333"/>
      <c r="M18" s="333"/>
      <c r="N18" s="333"/>
      <c r="O18" s="333"/>
      <c r="P18" s="333"/>
      <c r="Q18" s="333"/>
      <c r="R18" s="333"/>
      <c r="S18" s="333"/>
      <c r="T18" s="333"/>
      <c r="U18" s="333"/>
      <c r="V18" s="333"/>
      <c r="W18" s="333"/>
      <c r="X18" s="333"/>
      <c r="Y18" s="333"/>
      <c r="Z18" s="333"/>
    </row>
    <row r="19" spans="2:27" s="1" customFormat="1" ht="22.5" customHeight="1" thickBot="1">
      <c r="AA19" s="95"/>
    </row>
    <row r="20" spans="2:27" s="87" customFormat="1" ht="26.25" customHeight="1">
      <c r="B20" s="327" t="s">
        <v>128</v>
      </c>
      <c r="C20" s="328"/>
      <c r="D20" s="328"/>
      <c r="E20" s="328"/>
      <c r="F20" s="328"/>
      <c r="G20" s="328"/>
      <c r="H20" s="328"/>
      <c r="I20" s="328"/>
      <c r="J20" s="329"/>
      <c r="K20" s="142"/>
      <c r="L20" s="143"/>
      <c r="M20" s="143"/>
      <c r="N20" s="143"/>
      <c r="O20" s="143"/>
      <c r="P20" s="143"/>
      <c r="Q20" s="143"/>
      <c r="R20" s="143"/>
      <c r="S20" s="143"/>
      <c r="T20" s="143"/>
      <c r="U20" s="143"/>
      <c r="V20" s="143"/>
      <c r="W20" s="143"/>
      <c r="X20" s="143"/>
      <c r="Y20" s="143"/>
      <c r="Z20" s="144"/>
    </row>
    <row r="21" spans="2:27" s="87" customFormat="1" ht="26.25" customHeight="1">
      <c r="B21" s="321"/>
      <c r="C21" s="322"/>
      <c r="D21" s="322"/>
      <c r="E21" s="322"/>
      <c r="F21" s="322"/>
      <c r="G21" s="322"/>
      <c r="H21" s="322"/>
      <c r="I21" s="322"/>
      <c r="J21" s="323"/>
      <c r="K21" s="145"/>
      <c r="L21" s="107" t="s">
        <v>294</v>
      </c>
      <c r="M21" s="146" t="s">
        <v>119</v>
      </c>
      <c r="N21" s="146"/>
      <c r="O21" s="146"/>
      <c r="P21" s="146"/>
      <c r="Q21" s="146"/>
      <c r="R21" s="146"/>
      <c r="S21" s="146"/>
      <c r="T21" s="146"/>
      <c r="U21" s="146"/>
      <c r="V21" s="146"/>
      <c r="W21" s="146"/>
      <c r="X21" s="146"/>
      <c r="Y21" s="146"/>
      <c r="Z21" s="147"/>
    </row>
    <row r="22" spans="2:27" s="87" customFormat="1" ht="26.25" customHeight="1">
      <c r="B22" s="321"/>
      <c r="C22" s="322"/>
      <c r="D22" s="322"/>
      <c r="E22" s="322"/>
      <c r="F22" s="322"/>
      <c r="G22" s="322"/>
      <c r="H22" s="322"/>
      <c r="I22" s="322"/>
      <c r="J22" s="323"/>
      <c r="K22" s="145"/>
      <c r="L22" s="107" t="s">
        <v>112</v>
      </c>
      <c r="M22" s="146" t="s">
        <v>120</v>
      </c>
      <c r="N22" s="146"/>
      <c r="O22" s="146"/>
      <c r="P22" s="146"/>
      <c r="Q22" s="146"/>
      <c r="R22" s="146"/>
      <c r="S22" s="146"/>
      <c r="T22" s="146"/>
      <c r="U22" s="146"/>
      <c r="V22" s="146"/>
      <c r="W22" s="146"/>
      <c r="X22" s="146"/>
      <c r="Y22" s="146"/>
      <c r="Z22" s="147"/>
    </row>
    <row r="23" spans="2:27" s="87" customFormat="1" ht="26.25" customHeight="1">
      <c r="B23" s="321"/>
      <c r="C23" s="322"/>
      <c r="D23" s="322"/>
      <c r="E23" s="322"/>
      <c r="F23" s="322"/>
      <c r="G23" s="322"/>
      <c r="H23" s="322"/>
      <c r="I23" s="322"/>
      <c r="J23" s="323"/>
      <c r="K23" s="145"/>
      <c r="L23" s="107" t="s">
        <v>112</v>
      </c>
      <c r="M23" s="146" t="s">
        <v>121</v>
      </c>
      <c r="N23" s="146"/>
      <c r="O23" s="146"/>
      <c r="P23" s="146"/>
      <c r="Q23" s="146"/>
      <c r="R23" s="146"/>
      <c r="S23" s="146"/>
      <c r="T23" s="146"/>
      <c r="U23" s="146"/>
      <c r="V23" s="146"/>
      <c r="W23" s="146"/>
      <c r="X23" s="146"/>
      <c r="Y23" s="146"/>
      <c r="Z23" s="147"/>
    </row>
    <row r="24" spans="2:27" s="87" customFormat="1" ht="26.25" customHeight="1">
      <c r="B24" s="321"/>
      <c r="C24" s="322"/>
      <c r="D24" s="322"/>
      <c r="E24" s="322"/>
      <c r="F24" s="322"/>
      <c r="G24" s="322"/>
      <c r="H24" s="322"/>
      <c r="I24" s="322"/>
      <c r="J24" s="323"/>
      <c r="K24" s="145"/>
      <c r="L24" s="107" t="s">
        <v>112</v>
      </c>
      <c r="M24" s="146" t="s">
        <v>122</v>
      </c>
      <c r="N24" s="146"/>
      <c r="O24" s="146"/>
      <c r="P24" s="146"/>
      <c r="Q24" s="146"/>
      <c r="R24" s="146"/>
      <c r="S24" s="146"/>
      <c r="T24" s="146"/>
      <c r="U24" s="146"/>
      <c r="V24" s="146"/>
      <c r="W24" s="146"/>
      <c r="X24" s="146"/>
      <c r="Y24" s="146"/>
      <c r="Z24" s="147"/>
    </row>
    <row r="25" spans="2:27" s="87" customFormat="1" ht="26.25" customHeight="1">
      <c r="B25" s="321"/>
      <c r="C25" s="322"/>
      <c r="D25" s="322"/>
      <c r="E25" s="322"/>
      <c r="F25" s="322"/>
      <c r="G25" s="322"/>
      <c r="H25" s="322"/>
      <c r="I25" s="322"/>
      <c r="J25" s="323"/>
      <c r="K25" s="145"/>
      <c r="L25" s="107" t="s">
        <v>112</v>
      </c>
      <c r="M25" s="146" t="s">
        <v>130</v>
      </c>
      <c r="N25" s="146"/>
      <c r="O25" s="146"/>
      <c r="P25" s="146"/>
      <c r="Q25" s="146"/>
      <c r="R25" s="146"/>
      <c r="S25" s="146"/>
      <c r="T25" s="146"/>
      <c r="U25" s="146"/>
      <c r="V25" s="146"/>
      <c r="W25" s="146"/>
      <c r="X25" s="146"/>
      <c r="Y25" s="146"/>
      <c r="Z25" s="147"/>
    </row>
    <row r="26" spans="2:27" s="87" customFormat="1" ht="26.25" customHeight="1">
      <c r="B26" s="321"/>
      <c r="C26" s="322"/>
      <c r="D26" s="322"/>
      <c r="E26" s="322"/>
      <c r="F26" s="322"/>
      <c r="G26" s="322"/>
      <c r="H26" s="322"/>
      <c r="I26" s="322"/>
      <c r="J26" s="323"/>
      <c r="K26" s="145"/>
      <c r="L26" s="107" t="s">
        <v>112</v>
      </c>
      <c r="M26" s="146" t="s">
        <v>123</v>
      </c>
      <c r="N26" s="146"/>
      <c r="O26" s="146"/>
      <c r="P26" s="146"/>
      <c r="Q26" s="146"/>
      <c r="R26" s="146"/>
      <c r="S26" s="146"/>
      <c r="T26" s="146"/>
      <c r="U26" s="146"/>
      <c r="V26" s="146"/>
      <c r="W26" s="146"/>
      <c r="X26" s="146"/>
      <c r="Y26" s="146"/>
      <c r="Z26" s="147"/>
    </row>
    <row r="27" spans="2:27" s="87" customFormat="1" ht="26.25" customHeight="1">
      <c r="B27" s="330"/>
      <c r="C27" s="331"/>
      <c r="D27" s="331"/>
      <c r="E27" s="331"/>
      <c r="F27" s="331"/>
      <c r="G27" s="331"/>
      <c r="H27" s="331"/>
      <c r="I27" s="331"/>
      <c r="J27" s="332"/>
      <c r="K27" s="148"/>
      <c r="L27" s="149"/>
      <c r="M27" s="149"/>
      <c r="N27" s="149"/>
      <c r="O27" s="149"/>
      <c r="P27" s="149"/>
      <c r="Q27" s="149"/>
      <c r="R27" s="149"/>
      <c r="S27" s="149"/>
      <c r="T27" s="149"/>
      <c r="U27" s="149"/>
      <c r="V27" s="149"/>
      <c r="W27" s="149"/>
      <c r="X27" s="149"/>
      <c r="Y27" s="149"/>
      <c r="Z27" s="150"/>
    </row>
    <row r="28" spans="2:27" s="1" customFormat="1" ht="22.5" customHeight="1">
      <c r="B28" s="318" t="s">
        <v>67</v>
      </c>
      <c r="C28" s="319"/>
      <c r="D28" s="319"/>
      <c r="E28" s="319"/>
      <c r="F28" s="319"/>
      <c r="G28" s="319"/>
      <c r="H28" s="319"/>
      <c r="I28" s="319"/>
      <c r="J28" s="320"/>
      <c r="K28" s="151"/>
      <c r="L28" s="152"/>
      <c r="M28" s="146"/>
      <c r="N28" s="146"/>
      <c r="O28" s="146"/>
      <c r="P28" s="146"/>
      <c r="Q28" s="146"/>
      <c r="R28" s="146"/>
      <c r="S28" s="146"/>
      <c r="T28" s="146"/>
      <c r="U28" s="146"/>
      <c r="V28" s="146"/>
      <c r="W28" s="146"/>
      <c r="X28" s="146"/>
      <c r="Y28" s="146"/>
      <c r="Z28" s="147"/>
    </row>
    <row r="29" spans="2:27" s="1" customFormat="1" ht="22.5" customHeight="1">
      <c r="B29" s="321"/>
      <c r="C29" s="322"/>
      <c r="D29" s="322"/>
      <c r="E29" s="322"/>
      <c r="F29" s="322"/>
      <c r="G29" s="322"/>
      <c r="H29" s="322"/>
      <c r="I29" s="322"/>
      <c r="J29" s="323"/>
      <c r="K29" s="151"/>
      <c r="L29" s="152" t="s">
        <v>293</v>
      </c>
      <c r="M29" s="162" t="s">
        <v>270</v>
      </c>
      <c r="N29" s="146"/>
      <c r="O29" s="146"/>
      <c r="P29" s="146"/>
      <c r="Q29" s="146"/>
      <c r="R29" s="146"/>
      <c r="S29" s="146"/>
      <c r="T29" s="146"/>
      <c r="U29" s="146"/>
      <c r="V29" s="146"/>
      <c r="W29" s="146"/>
      <c r="X29" s="146"/>
      <c r="Y29" s="146"/>
      <c r="Z29" s="147"/>
    </row>
    <row r="30" spans="2:27" s="1" customFormat="1" ht="22.5" customHeight="1">
      <c r="B30" s="321"/>
      <c r="C30" s="322"/>
      <c r="D30" s="322"/>
      <c r="E30" s="322"/>
      <c r="F30" s="322"/>
      <c r="G30" s="322"/>
      <c r="H30" s="322"/>
      <c r="I30" s="322"/>
      <c r="J30" s="323"/>
      <c r="K30" s="151"/>
      <c r="L30" s="152"/>
      <c r="M30" s="146" t="s">
        <v>269</v>
      </c>
      <c r="N30" s="146"/>
      <c r="O30" s="146"/>
      <c r="P30" s="146"/>
      <c r="Q30" s="146"/>
      <c r="R30" s="146"/>
      <c r="S30" s="146"/>
      <c r="T30" s="146"/>
      <c r="U30" s="146"/>
      <c r="V30" s="146"/>
      <c r="W30" s="146"/>
      <c r="X30" s="146"/>
      <c r="Y30" s="146"/>
      <c r="Z30" s="147"/>
    </row>
    <row r="31" spans="2:27" s="1" customFormat="1" ht="22.5" customHeight="1">
      <c r="B31" s="321"/>
      <c r="C31" s="322"/>
      <c r="D31" s="322"/>
      <c r="E31" s="322"/>
      <c r="F31" s="322"/>
      <c r="G31" s="322"/>
      <c r="H31" s="322"/>
      <c r="I31" s="322"/>
      <c r="J31" s="323"/>
      <c r="K31" s="151"/>
      <c r="L31" s="152" t="s">
        <v>116</v>
      </c>
      <c r="M31" s="162" t="s">
        <v>274</v>
      </c>
      <c r="N31" s="146"/>
      <c r="O31" s="146"/>
      <c r="P31" s="146"/>
      <c r="Q31" s="146"/>
      <c r="R31" s="146"/>
      <c r="S31" s="146"/>
      <c r="T31" s="146"/>
      <c r="U31" s="146"/>
      <c r="V31" s="146"/>
      <c r="W31" s="146"/>
      <c r="X31" s="146"/>
      <c r="Y31" s="146"/>
      <c r="Z31" s="147"/>
    </row>
    <row r="32" spans="2:27" s="1" customFormat="1" ht="22.5" customHeight="1">
      <c r="B32" s="321"/>
      <c r="C32" s="322"/>
      <c r="D32" s="322"/>
      <c r="E32" s="322"/>
      <c r="F32" s="322"/>
      <c r="G32" s="322"/>
      <c r="H32" s="322"/>
      <c r="I32" s="322"/>
      <c r="J32" s="323"/>
      <c r="K32" s="151"/>
      <c r="L32" s="152"/>
      <c r="M32" s="146" t="s">
        <v>271</v>
      </c>
      <c r="N32" s="146"/>
      <c r="O32" s="146"/>
      <c r="P32" s="146"/>
      <c r="Q32" s="146"/>
      <c r="R32" s="146"/>
      <c r="S32" s="146"/>
      <c r="T32" s="146"/>
      <c r="U32" s="146"/>
      <c r="V32" s="146"/>
      <c r="W32" s="146"/>
      <c r="X32" s="146"/>
      <c r="Y32" s="146"/>
      <c r="Z32" s="147"/>
    </row>
    <row r="33" spans="2:26" s="1" customFormat="1" ht="22.5" customHeight="1">
      <c r="B33" s="321"/>
      <c r="C33" s="322"/>
      <c r="D33" s="322"/>
      <c r="E33" s="322"/>
      <c r="F33" s="322"/>
      <c r="G33" s="322"/>
      <c r="H33" s="322"/>
      <c r="I33" s="322"/>
      <c r="J33" s="323"/>
      <c r="K33" s="151"/>
      <c r="L33" s="152" t="s">
        <v>116</v>
      </c>
      <c r="M33" s="162" t="s">
        <v>275</v>
      </c>
      <c r="N33" s="146"/>
      <c r="O33" s="146"/>
      <c r="P33" s="146"/>
      <c r="Q33" s="146"/>
      <c r="R33" s="146"/>
      <c r="S33" s="146"/>
      <c r="T33" s="146"/>
      <c r="U33" s="146"/>
      <c r="V33" s="146"/>
      <c r="W33" s="146"/>
      <c r="X33" s="146"/>
      <c r="Y33" s="146"/>
      <c r="Z33" s="147"/>
    </row>
    <row r="34" spans="2:26" s="1" customFormat="1" ht="22.5" customHeight="1">
      <c r="B34" s="321"/>
      <c r="C34" s="322"/>
      <c r="D34" s="322"/>
      <c r="E34" s="322"/>
      <c r="F34" s="322"/>
      <c r="G34" s="322"/>
      <c r="H34" s="322"/>
      <c r="I34" s="322"/>
      <c r="J34" s="323"/>
      <c r="K34" s="151"/>
      <c r="L34" s="152"/>
      <c r="M34" s="146" t="s">
        <v>272</v>
      </c>
      <c r="N34" s="146"/>
      <c r="O34" s="146"/>
      <c r="P34" s="146"/>
      <c r="Q34" s="146"/>
      <c r="R34" s="146"/>
      <c r="S34" s="146"/>
      <c r="T34" s="146"/>
      <c r="U34" s="146"/>
      <c r="V34" s="146"/>
      <c r="W34" s="146"/>
      <c r="X34" s="146"/>
      <c r="Y34" s="146"/>
      <c r="Z34" s="147"/>
    </row>
    <row r="35" spans="2:26" s="1" customFormat="1" ht="22.5" customHeight="1">
      <c r="B35" s="321"/>
      <c r="C35" s="322"/>
      <c r="D35" s="322"/>
      <c r="E35" s="322"/>
      <c r="F35" s="322"/>
      <c r="G35" s="322"/>
      <c r="H35" s="322"/>
      <c r="I35" s="322"/>
      <c r="J35" s="323"/>
      <c r="K35" s="151"/>
      <c r="L35" s="152" t="s">
        <v>116</v>
      </c>
      <c r="M35" s="162" t="s">
        <v>276</v>
      </c>
      <c r="N35" s="146"/>
      <c r="O35" s="146"/>
      <c r="P35" s="146"/>
      <c r="Q35" s="146"/>
      <c r="R35" s="146"/>
      <c r="S35" s="146"/>
      <c r="T35" s="146"/>
      <c r="U35" s="146"/>
      <c r="V35" s="146"/>
      <c r="W35" s="146"/>
      <c r="X35" s="146"/>
      <c r="Y35" s="146"/>
      <c r="Z35" s="147"/>
    </row>
    <row r="36" spans="2:26" s="1" customFormat="1" ht="22.5" customHeight="1">
      <c r="B36" s="321"/>
      <c r="C36" s="322"/>
      <c r="D36" s="322"/>
      <c r="E36" s="322"/>
      <c r="F36" s="322"/>
      <c r="G36" s="322"/>
      <c r="H36" s="322"/>
      <c r="I36" s="322"/>
      <c r="J36" s="323"/>
      <c r="K36" s="151"/>
      <c r="L36" s="152"/>
      <c r="M36" s="146" t="s">
        <v>273</v>
      </c>
      <c r="N36" s="146"/>
      <c r="O36" s="146"/>
      <c r="P36" s="146"/>
      <c r="Q36" s="146"/>
      <c r="R36" s="146"/>
      <c r="S36" s="146"/>
      <c r="T36" s="146"/>
      <c r="U36" s="146"/>
      <c r="V36" s="146"/>
      <c r="W36" s="146"/>
      <c r="X36" s="146"/>
      <c r="Y36" s="146"/>
      <c r="Z36" s="147"/>
    </row>
    <row r="37" spans="2:26" s="1" customFormat="1" ht="22.5" customHeight="1">
      <c r="B37" s="321"/>
      <c r="C37" s="322"/>
      <c r="D37" s="322"/>
      <c r="E37" s="322"/>
      <c r="F37" s="322"/>
      <c r="G37" s="322"/>
      <c r="H37" s="322"/>
      <c r="I37" s="322"/>
      <c r="J37" s="323"/>
      <c r="K37" s="151"/>
      <c r="L37" s="152" t="s">
        <v>116</v>
      </c>
      <c r="M37" s="162" t="s">
        <v>277</v>
      </c>
      <c r="N37" s="146"/>
      <c r="O37" s="146"/>
      <c r="P37" s="146"/>
      <c r="Q37" s="146"/>
      <c r="R37" s="146"/>
      <c r="S37" s="146"/>
      <c r="T37" s="146"/>
      <c r="U37" s="146"/>
      <c r="V37" s="146"/>
      <c r="W37" s="146"/>
      <c r="X37" s="146"/>
      <c r="Y37" s="146"/>
      <c r="Z37" s="147"/>
    </row>
    <row r="38" spans="2:26" s="1" customFormat="1" ht="22.5" customHeight="1">
      <c r="B38" s="321"/>
      <c r="C38" s="322"/>
      <c r="D38" s="322"/>
      <c r="E38" s="322"/>
      <c r="F38" s="322"/>
      <c r="G38" s="322"/>
      <c r="H38" s="322"/>
      <c r="I38" s="322"/>
      <c r="J38" s="323"/>
      <c r="K38" s="151"/>
      <c r="L38" s="152"/>
      <c r="M38" s="146" t="s">
        <v>237</v>
      </c>
      <c r="N38" s="146"/>
      <c r="O38" s="146"/>
      <c r="P38" s="146"/>
      <c r="Q38" s="146"/>
      <c r="R38" s="146"/>
      <c r="S38" s="146"/>
      <c r="T38" s="146"/>
      <c r="U38" s="146"/>
      <c r="V38" s="146"/>
      <c r="W38" s="146"/>
      <c r="X38" s="146"/>
      <c r="Y38" s="146"/>
      <c r="Z38" s="147"/>
    </row>
    <row r="39" spans="2:26" s="1" customFormat="1" ht="22.5" customHeight="1">
      <c r="B39" s="321"/>
      <c r="C39" s="322"/>
      <c r="D39" s="322"/>
      <c r="E39" s="322"/>
      <c r="F39" s="322"/>
      <c r="G39" s="322"/>
      <c r="H39" s="322"/>
      <c r="I39" s="322"/>
      <c r="J39" s="323"/>
      <c r="K39" s="151"/>
      <c r="L39" s="152" t="s">
        <v>116</v>
      </c>
      <c r="M39" s="162" t="s">
        <v>278</v>
      </c>
      <c r="N39" s="146"/>
      <c r="O39" s="146"/>
      <c r="P39" s="146"/>
      <c r="Q39" s="146"/>
      <c r="R39" s="146"/>
      <c r="S39" s="146"/>
      <c r="T39" s="146"/>
      <c r="U39" s="146"/>
      <c r="V39" s="146"/>
      <c r="W39" s="146"/>
      <c r="X39" s="146"/>
      <c r="Y39" s="146"/>
      <c r="Z39" s="147"/>
    </row>
    <row r="40" spans="2:26" s="1" customFormat="1" ht="22.5" customHeight="1">
      <c r="B40" s="321"/>
      <c r="C40" s="322"/>
      <c r="D40" s="322"/>
      <c r="E40" s="322"/>
      <c r="F40" s="322"/>
      <c r="G40" s="322"/>
      <c r="H40" s="322"/>
      <c r="I40" s="322"/>
      <c r="J40" s="323"/>
      <c r="K40" s="151"/>
      <c r="M40" s="1" t="s">
        <v>279</v>
      </c>
      <c r="N40" s="146"/>
      <c r="O40" s="146"/>
      <c r="P40" s="146"/>
      <c r="Q40" s="146"/>
      <c r="R40" s="146"/>
      <c r="S40" s="146"/>
      <c r="T40" s="146"/>
      <c r="U40" s="146"/>
      <c r="V40" s="146"/>
      <c r="W40" s="146"/>
      <c r="X40" s="146"/>
      <c r="Y40" s="146"/>
      <c r="Z40" s="147"/>
    </row>
    <row r="41" spans="2:26" s="1" customFormat="1" ht="22.5" customHeight="1" thickBot="1">
      <c r="B41" s="324"/>
      <c r="C41" s="325"/>
      <c r="D41" s="325"/>
      <c r="E41" s="325"/>
      <c r="F41" s="325"/>
      <c r="G41" s="325"/>
      <c r="H41" s="325"/>
      <c r="I41" s="325"/>
      <c r="J41" s="326"/>
      <c r="K41" s="153"/>
      <c r="L41" s="154"/>
      <c r="M41" s="155"/>
      <c r="N41" s="155"/>
      <c r="O41" s="155"/>
      <c r="P41" s="155"/>
      <c r="Q41" s="155"/>
      <c r="R41" s="155"/>
      <c r="S41" s="155"/>
      <c r="T41" s="155"/>
      <c r="U41" s="155"/>
      <c r="V41" s="155"/>
      <c r="W41" s="155"/>
      <c r="X41" s="155"/>
      <c r="Y41" s="155"/>
      <c r="Z41" s="156"/>
    </row>
    <row r="42" spans="2:26" s="1" customFormat="1" ht="22.5" customHeight="1"/>
    <row r="43" spans="2:26" s="1" customFormat="1" ht="22.5" customHeight="1"/>
    <row r="44" spans="2:26" s="1" customFormat="1" ht="22.5" customHeight="1"/>
    <row r="45" spans="2:26" s="1" customFormat="1" ht="22.5" customHeight="1"/>
    <row r="46" spans="2:26" s="1" customFormat="1" ht="22.5" customHeight="1"/>
    <row r="47" spans="2:26" s="1" customFormat="1" ht="22.5" customHeight="1"/>
    <row r="48" spans="2:26" s="1" customFormat="1" ht="22.5" customHeight="1"/>
    <row r="49" s="1" customFormat="1" ht="22.5" customHeight="1"/>
    <row r="50" s="1" customFormat="1" ht="22.5" customHeight="1"/>
    <row r="51" s="1" customFormat="1" ht="22.5" customHeight="1"/>
    <row r="52" s="1" customFormat="1" ht="22.5" customHeight="1"/>
    <row r="53" s="1" customFormat="1" ht="22.5" customHeight="1"/>
    <row r="54" s="1" customFormat="1" ht="22.5" customHeight="1"/>
    <row r="55" s="1" customFormat="1" ht="22.5" customHeight="1"/>
    <row r="56" s="1" customFormat="1" ht="22.5" customHeight="1"/>
  </sheetData>
  <mergeCells count="19">
    <mergeCell ref="G2:W3"/>
    <mergeCell ref="B7:E7"/>
    <mergeCell ref="G7:K7"/>
    <mergeCell ref="L9:N9"/>
    <mergeCell ref="O9:P9"/>
    <mergeCell ref="R9:AA9"/>
    <mergeCell ref="B20:J27"/>
    <mergeCell ref="B28:J41"/>
    <mergeCell ref="G4:W5"/>
    <mergeCell ref="E15:F15"/>
    <mergeCell ref="K15:L15"/>
    <mergeCell ref="N15:P15"/>
    <mergeCell ref="Q15:T15"/>
    <mergeCell ref="B16:Z18"/>
    <mergeCell ref="O11:P11"/>
    <mergeCell ref="R11:V11"/>
    <mergeCell ref="O13:P13"/>
    <mergeCell ref="R13:Y13"/>
    <mergeCell ref="B15:D15"/>
  </mergeCells>
  <phoneticPr fontId="1"/>
  <printOptions horizontalCentered="1" verticalCentered="1"/>
  <pageMargins left="0.70866141732283472" right="0.70866141732283472" top="0.74803149606299213" bottom="0.74803149606299213" header="0.31496062992125984" footer="0.31496062992125984"/>
  <pageSetup paperSize="9" scale="7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9"/>
    <pageSetUpPr fitToPage="1"/>
  </sheetPr>
  <dimension ref="B1:AE42"/>
  <sheetViews>
    <sheetView view="pageBreakPreview" zoomScaleNormal="100" zoomScaleSheetLayoutView="100" workbookViewId="0"/>
  </sheetViews>
  <sheetFormatPr defaultColWidth="3.75" defaultRowHeight="24"/>
  <cols>
    <col min="1" max="4" width="3.75" style="1"/>
    <col min="5" max="5" width="4.625" style="1" customWidth="1"/>
    <col min="6" max="7" width="3.75" style="1"/>
    <col min="8" max="8" width="4.375" style="1" bestFit="1" customWidth="1"/>
    <col min="9" max="10" width="5" style="1" customWidth="1"/>
    <col min="11" max="11" width="4.125" style="1" bestFit="1" customWidth="1"/>
    <col min="12" max="12" width="7.125" style="1" bestFit="1" customWidth="1"/>
    <col min="13" max="18" width="5" style="1" customWidth="1"/>
    <col min="19" max="19" width="4.125" style="1" bestFit="1" customWidth="1"/>
    <col min="20" max="20" width="7.125" style="1" bestFit="1" customWidth="1"/>
    <col min="21" max="24" width="5" style="1" customWidth="1"/>
    <col min="25" max="16384" width="3.75" style="1"/>
  </cols>
  <sheetData>
    <row r="1" spans="2:28" ht="22.5" customHeight="1">
      <c r="C1" s="1" t="s">
        <v>159</v>
      </c>
    </row>
    <row r="2" spans="2:28" ht="22.5" customHeight="1" thickBot="1">
      <c r="C2" s="1" t="s">
        <v>268</v>
      </c>
    </row>
    <row r="3" spans="2:28" ht="22.5" customHeight="1">
      <c r="B3" s="659" t="s">
        <v>97</v>
      </c>
      <c r="C3" s="660"/>
      <c r="D3" s="660"/>
      <c r="E3" s="660"/>
      <c r="F3" s="660"/>
      <c r="G3" s="660"/>
      <c r="H3" s="660"/>
      <c r="I3" s="497" t="str">
        <f>IF('別紙（１-１）'!F3="","",'別紙（１-１）'!F3)</f>
        <v/>
      </c>
      <c r="J3" s="498"/>
      <c r="K3" s="498"/>
      <c r="L3" s="498"/>
      <c r="M3" s="498"/>
      <c r="N3" s="498"/>
      <c r="O3" s="498"/>
      <c r="P3" s="498"/>
      <c r="Q3" s="498"/>
      <c r="R3" s="498"/>
      <c r="S3" s="498"/>
      <c r="T3" s="498"/>
      <c r="U3" s="498"/>
      <c r="V3" s="498"/>
      <c r="W3" s="498"/>
      <c r="X3" s="634"/>
      <c r="Y3" s="312"/>
      <c r="Z3" s="256"/>
      <c r="AA3" s="256"/>
      <c r="AB3" s="256"/>
    </row>
    <row r="4" spans="2:28" ht="22.5" customHeight="1">
      <c r="B4" s="403"/>
      <c r="C4" s="404"/>
      <c r="D4" s="404"/>
      <c r="E4" s="404"/>
      <c r="F4" s="404"/>
      <c r="G4" s="404"/>
      <c r="H4" s="404"/>
      <c r="I4" s="520"/>
      <c r="J4" s="492"/>
      <c r="K4" s="492"/>
      <c r="L4" s="492"/>
      <c r="M4" s="492"/>
      <c r="N4" s="492"/>
      <c r="O4" s="492"/>
      <c r="P4" s="492"/>
      <c r="Q4" s="492"/>
      <c r="R4" s="492"/>
      <c r="S4" s="492"/>
      <c r="T4" s="492"/>
      <c r="U4" s="492"/>
      <c r="V4" s="492"/>
      <c r="W4" s="492"/>
      <c r="X4" s="635"/>
      <c r="Y4" s="312"/>
      <c r="Z4" s="256"/>
      <c r="AA4" s="256"/>
      <c r="AB4" s="256"/>
    </row>
    <row r="5" spans="2:28" ht="30" customHeight="1">
      <c r="B5" s="636"/>
      <c r="C5" s="637"/>
      <c r="D5" s="637"/>
      <c r="E5" s="637"/>
      <c r="F5" s="637"/>
      <c r="G5" s="637"/>
      <c r="H5" s="637"/>
      <c r="I5" s="389" t="s">
        <v>170</v>
      </c>
      <c r="J5" s="378"/>
      <c r="K5" s="378"/>
      <c r="L5" s="378"/>
      <c r="M5" s="378"/>
      <c r="N5" s="378"/>
      <c r="O5" s="378"/>
      <c r="P5" s="379"/>
      <c r="Q5" s="389" t="s">
        <v>171</v>
      </c>
      <c r="R5" s="378"/>
      <c r="S5" s="378"/>
      <c r="T5" s="378"/>
      <c r="U5" s="378"/>
      <c r="V5" s="378"/>
      <c r="W5" s="378"/>
      <c r="X5" s="666"/>
      <c r="Y5" s="100"/>
      <c r="Z5" s="95"/>
    </row>
    <row r="6" spans="2:28" ht="30" customHeight="1">
      <c r="B6" s="372" t="s">
        <v>172</v>
      </c>
      <c r="C6" s="373"/>
      <c r="D6" s="373"/>
      <c r="E6" s="373"/>
      <c r="F6" s="373"/>
      <c r="G6" s="373"/>
      <c r="H6" s="374"/>
      <c r="I6" s="88"/>
      <c r="J6" s="103"/>
      <c r="K6" s="210"/>
      <c r="L6" s="103" t="s">
        <v>36</v>
      </c>
      <c r="M6" s="211" t="s">
        <v>34</v>
      </c>
      <c r="N6" s="640" t="str">
        <f>IF('別紙（４-１）'!U13="","",'別紙（４-１）'!U13)</f>
        <v/>
      </c>
      <c r="O6" s="640"/>
      <c r="P6" s="103" t="s">
        <v>33</v>
      </c>
      <c r="Q6" s="88"/>
      <c r="R6" s="103"/>
      <c r="S6" s="210"/>
      <c r="T6" s="103" t="s">
        <v>36</v>
      </c>
      <c r="U6" s="211" t="s">
        <v>34</v>
      </c>
      <c r="V6" s="640" t="str">
        <f>IF('別紙（４-１）'!U18="","",'別紙（４-１）'!U18)</f>
        <v/>
      </c>
      <c r="W6" s="640"/>
      <c r="X6" s="205" t="s">
        <v>33</v>
      </c>
    </row>
    <row r="7" spans="2:28" ht="30" customHeight="1">
      <c r="B7" s="375"/>
      <c r="C7" s="337"/>
      <c r="D7" s="337"/>
      <c r="E7" s="337"/>
      <c r="F7" s="337"/>
      <c r="G7" s="337"/>
      <c r="H7" s="376"/>
      <c r="I7" s="638" t="str">
        <f>IF('別紙（４-１）'!J14="","",'別紙（４-１）'!J14)</f>
        <v/>
      </c>
      <c r="J7" s="537"/>
      <c r="K7" s="212"/>
      <c r="L7" s="100"/>
      <c r="M7" s="211" t="s">
        <v>35</v>
      </c>
      <c r="N7" s="640" t="str">
        <f>IF('別紙（４-１）'!U14="","",'別紙（４-１）'!U14)</f>
        <v/>
      </c>
      <c r="O7" s="640"/>
      <c r="P7" s="100" t="s">
        <v>33</v>
      </c>
      <c r="Q7" s="638" t="str">
        <f>IF('別紙（４-１）'!J19="","",'別紙（４-１）'!J19)</f>
        <v/>
      </c>
      <c r="R7" s="537"/>
      <c r="S7" s="212"/>
      <c r="T7" s="100"/>
      <c r="U7" s="211" t="s">
        <v>35</v>
      </c>
      <c r="V7" s="640" t="str">
        <f>IF('別紙（４-１）'!U19="","",'別紙（４-１）'!U19)</f>
        <v/>
      </c>
      <c r="W7" s="640"/>
      <c r="X7" s="207" t="s">
        <v>33</v>
      </c>
    </row>
    <row r="8" spans="2:28" ht="30" customHeight="1">
      <c r="B8" s="375"/>
      <c r="C8" s="337"/>
      <c r="D8" s="337"/>
      <c r="E8" s="337"/>
      <c r="F8" s="337"/>
      <c r="G8" s="337"/>
      <c r="H8" s="376"/>
      <c r="I8" s="639"/>
      <c r="J8" s="538"/>
      <c r="K8" s="212" t="s">
        <v>33</v>
      </c>
      <c r="L8" s="100" t="s">
        <v>37</v>
      </c>
      <c r="M8" s="211" t="s">
        <v>34</v>
      </c>
      <c r="N8" s="640" t="str">
        <f>IF('別紙（４-１）'!U15="","",'別紙（４-１）'!U15)</f>
        <v/>
      </c>
      <c r="O8" s="640"/>
      <c r="P8" s="100" t="s">
        <v>33</v>
      </c>
      <c r="Q8" s="639"/>
      <c r="R8" s="538"/>
      <c r="S8" s="212" t="s">
        <v>33</v>
      </c>
      <c r="T8" s="100" t="s">
        <v>37</v>
      </c>
      <c r="U8" s="211" t="s">
        <v>34</v>
      </c>
      <c r="V8" s="640" t="str">
        <f>IF('別紙（４-１）'!U20="","",'別紙（４-１）'!U20)</f>
        <v/>
      </c>
      <c r="W8" s="640"/>
      <c r="X8" s="207" t="s">
        <v>33</v>
      </c>
    </row>
    <row r="9" spans="2:28" ht="30" customHeight="1">
      <c r="B9" s="375"/>
      <c r="C9" s="337"/>
      <c r="D9" s="337"/>
      <c r="E9" s="337"/>
      <c r="F9" s="337"/>
      <c r="G9" s="337"/>
      <c r="H9" s="376"/>
      <c r="I9" s="234"/>
      <c r="J9" s="102"/>
      <c r="K9" s="212"/>
      <c r="L9" s="107"/>
      <c r="M9" s="108" t="s">
        <v>35</v>
      </c>
      <c r="N9" s="640" t="str">
        <f>IF('別紙（４-１）'!U16="","",'別紙（４-１）'!U16)</f>
        <v/>
      </c>
      <c r="O9" s="640"/>
      <c r="P9" s="100" t="s">
        <v>33</v>
      </c>
      <c r="Q9" s="234"/>
      <c r="R9" s="102"/>
      <c r="S9" s="212"/>
      <c r="T9" s="107"/>
      <c r="U9" s="108" t="s">
        <v>35</v>
      </c>
      <c r="V9" s="640" t="str">
        <f>IF('別紙（４-１）'!U21="","",'別紙（４-１）'!U21)</f>
        <v/>
      </c>
      <c r="W9" s="640"/>
      <c r="X9" s="207" t="s">
        <v>33</v>
      </c>
    </row>
    <row r="10" spans="2:28" ht="3.75" customHeight="1">
      <c r="B10" s="377"/>
      <c r="C10" s="378"/>
      <c r="D10" s="378"/>
      <c r="E10" s="378"/>
      <c r="F10" s="378"/>
      <c r="G10" s="378"/>
      <c r="H10" s="379"/>
      <c r="I10" s="89"/>
      <c r="J10" s="104"/>
      <c r="K10" s="215"/>
      <c r="L10" s="104"/>
      <c r="M10" s="108"/>
      <c r="N10" s="640"/>
      <c r="O10" s="640"/>
      <c r="P10" s="104"/>
      <c r="Q10" s="89"/>
      <c r="R10" s="104"/>
      <c r="S10" s="215"/>
      <c r="T10" s="104"/>
      <c r="U10" s="108"/>
      <c r="V10" s="235"/>
      <c r="W10" s="235"/>
      <c r="X10" s="216"/>
    </row>
    <row r="11" spans="2:28" ht="30" customHeight="1">
      <c r="B11" s="372" t="s">
        <v>173</v>
      </c>
      <c r="C11" s="373"/>
      <c r="D11" s="373"/>
      <c r="E11" s="373"/>
      <c r="F11" s="373"/>
      <c r="G11" s="373"/>
      <c r="H11" s="374"/>
      <c r="I11" s="88"/>
      <c r="J11" s="103"/>
      <c r="K11" s="210"/>
      <c r="L11" s="103" t="s">
        <v>36</v>
      </c>
      <c r="M11" s="211" t="s">
        <v>34</v>
      </c>
      <c r="N11" s="640"/>
      <c r="O11" s="640"/>
      <c r="P11" s="103" t="s">
        <v>33</v>
      </c>
      <c r="Q11" s="88"/>
      <c r="R11" s="103"/>
      <c r="S11" s="210"/>
      <c r="T11" s="103" t="s">
        <v>36</v>
      </c>
      <c r="U11" s="211" t="s">
        <v>34</v>
      </c>
      <c r="V11" s="640"/>
      <c r="W11" s="640"/>
      <c r="X11" s="205" t="s">
        <v>33</v>
      </c>
    </row>
    <row r="12" spans="2:28" ht="30" customHeight="1">
      <c r="B12" s="375"/>
      <c r="C12" s="337"/>
      <c r="D12" s="337"/>
      <c r="E12" s="337"/>
      <c r="F12" s="337"/>
      <c r="G12" s="337"/>
      <c r="H12" s="376"/>
      <c r="I12" s="638" t="s">
        <v>132</v>
      </c>
      <c r="J12" s="537"/>
      <c r="K12" s="212"/>
      <c r="L12" s="100"/>
      <c r="M12" s="211" t="s">
        <v>35</v>
      </c>
      <c r="N12" s="640"/>
      <c r="O12" s="640"/>
      <c r="P12" s="100" t="s">
        <v>33</v>
      </c>
      <c r="Q12" s="638" t="s">
        <v>132</v>
      </c>
      <c r="R12" s="537"/>
      <c r="S12" s="212"/>
      <c r="T12" s="100"/>
      <c r="U12" s="211" t="s">
        <v>35</v>
      </c>
      <c r="V12" s="640"/>
      <c r="W12" s="640"/>
      <c r="X12" s="207" t="s">
        <v>33</v>
      </c>
    </row>
    <row r="13" spans="2:28" ht="30" customHeight="1">
      <c r="B13" s="375"/>
      <c r="C13" s="337"/>
      <c r="D13" s="337"/>
      <c r="E13" s="337"/>
      <c r="F13" s="337"/>
      <c r="G13" s="337"/>
      <c r="H13" s="376"/>
      <c r="I13" s="639"/>
      <c r="J13" s="538"/>
      <c r="K13" s="212" t="s">
        <v>33</v>
      </c>
      <c r="L13" s="100" t="s">
        <v>37</v>
      </c>
      <c r="M13" s="211" t="s">
        <v>34</v>
      </c>
      <c r="N13" s="640"/>
      <c r="O13" s="640"/>
      <c r="P13" s="100" t="s">
        <v>33</v>
      </c>
      <c r="Q13" s="639"/>
      <c r="R13" s="538"/>
      <c r="S13" s="212" t="s">
        <v>33</v>
      </c>
      <c r="T13" s="100" t="s">
        <v>37</v>
      </c>
      <c r="U13" s="211" t="s">
        <v>34</v>
      </c>
      <c r="V13" s="640"/>
      <c r="W13" s="640"/>
      <c r="X13" s="207" t="s">
        <v>33</v>
      </c>
    </row>
    <row r="14" spans="2:28" ht="30" customHeight="1">
      <c r="B14" s="375"/>
      <c r="C14" s="337"/>
      <c r="D14" s="337"/>
      <c r="E14" s="337"/>
      <c r="F14" s="337"/>
      <c r="G14" s="337"/>
      <c r="H14" s="376"/>
      <c r="I14" s="234"/>
      <c r="J14" s="102"/>
      <c r="K14" s="212"/>
      <c r="L14" s="107"/>
      <c r="M14" s="108" t="s">
        <v>35</v>
      </c>
      <c r="N14" s="640"/>
      <c r="O14" s="640"/>
      <c r="P14" s="100" t="s">
        <v>33</v>
      </c>
      <c r="Q14" s="234"/>
      <c r="R14" s="102"/>
      <c r="S14" s="212"/>
      <c r="T14" s="107"/>
      <c r="U14" s="108" t="s">
        <v>35</v>
      </c>
      <c r="V14" s="640"/>
      <c r="W14" s="640"/>
      <c r="X14" s="207" t="s">
        <v>33</v>
      </c>
    </row>
    <row r="15" spans="2:28" ht="3.75" customHeight="1">
      <c r="B15" s="377"/>
      <c r="C15" s="378"/>
      <c r="D15" s="378"/>
      <c r="E15" s="378"/>
      <c r="F15" s="378"/>
      <c r="G15" s="378"/>
      <c r="H15" s="379"/>
      <c r="I15" s="89"/>
      <c r="J15" s="104"/>
      <c r="K15" s="215"/>
      <c r="L15" s="104"/>
      <c r="M15" s="108"/>
      <c r="N15" s="422"/>
      <c r="O15" s="422"/>
      <c r="P15" s="104"/>
      <c r="Q15" s="89"/>
      <c r="R15" s="104"/>
      <c r="S15" s="215"/>
      <c r="T15" s="104"/>
      <c r="U15" s="108"/>
      <c r="V15" s="422"/>
      <c r="W15" s="422"/>
      <c r="X15" s="216"/>
    </row>
    <row r="16" spans="2:28" ht="22.5" customHeight="1">
      <c r="B16" s="412" t="s">
        <v>168</v>
      </c>
      <c r="C16" s="373"/>
      <c r="D16" s="380" t="s">
        <v>167</v>
      </c>
      <c r="E16" s="374"/>
      <c r="F16" s="420" t="s">
        <v>107</v>
      </c>
      <c r="G16" s="420"/>
      <c r="H16" s="420"/>
      <c r="I16" s="420"/>
      <c r="J16" s="420"/>
      <c r="K16" s="420" t="s">
        <v>38</v>
      </c>
      <c r="L16" s="420"/>
      <c r="M16" s="420"/>
      <c r="N16" s="420"/>
      <c r="O16" s="420"/>
      <c r="P16" s="667" t="s">
        <v>140</v>
      </c>
      <c r="Q16" s="667"/>
      <c r="R16" s="667"/>
      <c r="S16" s="656"/>
      <c r="T16" s="366" t="s">
        <v>30</v>
      </c>
      <c r="U16" s="367"/>
      <c r="V16" s="367"/>
      <c r="W16" s="367"/>
      <c r="X16" s="368"/>
      <c r="Y16" s="236"/>
      <c r="Z16" s="95"/>
    </row>
    <row r="17" spans="2:31" ht="22.5" customHeight="1">
      <c r="B17" s="375"/>
      <c r="C17" s="337"/>
      <c r="D17" s="336"/>
      <c r="E17" s="376"/>
      <c r="F17" s="420" t="s">
        <v>164</v>
      </c>
      <c r="G17" s="404" t="s">
        <v>39</v>
      </c>
      <c r="H17" s="404"/>
      <c r="I17" s="404"/>
      <c r="J17" s="404"/>
      <c r="K17" s="237" t="s">
        <v>143</v>
      </c>
      <c r="L17" s="650" t="str">
        <f>IF('別紙（４-１）'!M25="","",'別紙（４-１）'!M25)</f>
        <v/>
      </c>
      <c r="M17" s="650"/>
      <c r="N17" s="650"/>
      <c r="O17" s="651"/>
      <c r="P17" s="650">
        <f>IF('別紙（４-１）'!Q25="",0,'別紙（４-１）'!Q25)</f>
        <v>0</v>
      </c>
      <c r="Q17" s="650"/>
      <c r="R17" s="650"/>
      <c r="S17" s="651"/>
      <c r="T17" s="238" t="s">
        <v>146</v>
      </c>
      <c r="U17" s="652" t="str">
        <f>IF(L17="","",L17+P17)</f>
        <v/>
      </c>
      <c r="V17" s="652"/>
      <c r="W17" s="652"/>
      <c r="X17" s="653"/>
      <c r="Y17" s="236"/>
      <c r="Z17" s="95"/>
    </row>
    <row r="18" spans="2:31" ht="22.5" customHeight="1">
      <c r="B18" s="375"/>
      <c r="C18" s="337"/>
      <c r="D18" s="336"/>
      <c r="E18" s="376"/>
      <c r="F18" s="420"/>
      <c r="G18" s="404" t="s">
        <v>40</v>
      </c>
      <c r="H18" s="404"/>
      <c r="I18" s="404"/>
      <c r="J18" s="404"/>
      <c r="K18" s="239" t="s">
        <v>144</v>
      </c>
      <c r="L18" s="650" t="str">
        <f>IF('別紙（４-１）'!M27="","",'別紙（４-１）'!M27)</f>
        <v/>
      </c>
      <c r="M18" s="650"/>
      <c r="N18" s="650"/>
      <c r="O18" s="651"/>
      <c r="P18" s="650">
        <f>IF('別紙（４-１）'!Q27="",0,'別紙（４-１）'!Q27)</f>
        <v>0</v>
      </c>
      <c r="Q18" s="650"/>
      <c r="R18" s="650"/>
      <c r="S18" s="651"/>
      <c r="T18" s="238" t="s">
        <v>147</v>
      </c>
      <c r="U18" s="652" t="str">
        <f>IF(L18="","",L18+P18)</f>
        <v/>
      </c>
      <c r="V18" s="652"/>
      <c r="W18" s="652"/>
      <c r="X18" s="653"/>
      <c r="Y18" s="240"/>
      <c r="Z18" s="95"/>
    </row>
    <row r="19" spans="2:31" ht="22.5" customHeight="1">
      <c r="B19" s="375"/>
      <c r="C19" s="337"/>
      <c r="D19" s="336"/>
      <c r="E19" s="376"/>
      <c r="F19" s="420"/>
      <c r="G19" s="404" t="s">
        <v>56</v>
      </c>
      <c r="H19" s="404"/>
      <c r="I19" s="404"/>
      <c r="J19" s="431"/>
      <c r="K19" s="238" t="s">
        <v>145</v>
      </c>
      <c r="L19" s="650" t="str">
        <f>IF('別紙（４-１）'!M29="","",'別紙（４-１）'!M29)</f>
        <v/>
      </c>
      <c r="M19" s="650"/>
      <c r="N19" s="650"/>
      <c r="O19" s="651"/>
      <c r="P19" s="650" t="str">
        <f>IF('別紙（４-１）'!Q29="","",'別紙（４-１）'!Q29)</f>
        <v/>
      </c>
      <c r="Q19" s="650"/>
      <c r="R19" s="650"/>
      <c r="S19" s="651"/>
      <c r="T19" s="238" t="s">
        <v>148</v>
      </c>
      <c r="U19" s="652" t="str">
        <f>IF(L19="","",L19+P19)</f>
        <v/>
      </c>
      <c r="V19" s="652"/>
      <c r="W19" s="652"/>
      <c r="X19" s="653"/>
      <c r="Y19" s="240"/>
      <c r="Z19" s="95"/>
    </row>
    <row r="20" spans="2:31" ht="22.5" customHeight="1">
      <c r="B20" s="375"/>
      <c r="C20" s="337"/>
      <c r="D20" s="336"/>
      <c r="E20" s="376"/>
      <c r="F20" s="420" t="s">
        <v>165</v>
      </c>
      <c r="G20" s="404"/>
      <c r="H20" s="404"/>
      <c r="I20" s="404"/>
      <c r="J20" s="404"/>
      <c r="K20" s="387" t="str">
        <f>IF(U17="","",SUM(U17:X19))</f>
        <v/>
      </c>
      <c r="L20" s="654"/>
      <c r="M20" s="654"/>
      <c r="N20" s="654"/>
      <c r="O20" s="654"/>
      <c r="P20" s="654"/>
      <c r="Q20" s="654"/>
      <c r="R20" s="654"/>
      <c r="S20" s="654"/>
      <c r="T20" s="654"/>
      <c r="U20" s="654"/>
      <c r="V20" s="654"/>
      <c r="W20" s="654"/>
      <c r="X20" s="655"/>
      <c r="Y20" s="240"/>
      <c r="Z20" s="95"/>
    </row>
    <row r="21" spans="2:31" ht="22.5" customHeight="1">
      <c r="B21" s="375"/>
      <c r="C21" s="337"/>
      <c r="D21" s="336"/>
      <c r="E21" s="376"/>
      <c r="F21" s="404"/>
      <c r="G21" s="404"/>
      <c r="H21" s="404"/>
      <c r="I21" s="404"/>
      <c r="J21" s="404"/>
      <c r="K21" s="656"/>
      <c r="L21" s="657"/>
      <c r="M21" s="657"/>
      <c r="N21" s="657"/>
      <c r="O21" s="657"/>
      <c r="P21" s="657"/>
      <c r="Q21" s="657"/>
      <c r="R21" s="657"/>
      <c r="S21" s="657"/>
      <c r="T21" s="657"/>
      <c r="U21" s="657"/>
      <c r="V21" s="657"/>
      <c r="W21" s="657"/>
      <c r="X21" s="658"/>
      <c r="Y21" s="240"/>
      <c r="Z21" s="95"/>
    </row>
    <row r="22" spans="2:31" ht="22.5" customHeight="1">
      <c r="B22" s="375"/>
      <c r="C22" s="337"/>
      <c r="D22" s="336"/>
      <c r="E22" s="376"/>
      <c r="F22" s="420" t="s">
        <v>166</v>
      </c>
      <c r="G22" s="404"/>
      <c r="H22" s="404"/>
      <c r="I22" s="404"/>
      <c r="J22" s="404"/>
      <c r="K22" s="387" t="str">
        <f>IF(L17="","",SUM(L17:O19))</f>
        <v/>
      </c>
      <c r="L22" s="654"/>
      <c r="M22" s="654"/>
      <c r="N22" s="654"/>
      <c r="O22" s="654"/>
      <c r="P22" s="654"/>
      <c r="Q22" s="654"/>
      <c r="R22" s="654"/>
      <c r="S22" s="654"/>
      <c r="T22" s="654"/>
      <c r="U22" s="654"/>
      <c r="V22" s="654"/>
      <c r="W22" s="654"/>
      <c r="X22" s="655"/>
      <c r="Y22" s="240"/>
      <c r="Z22" s="95"/>
    </row>
    <row r="23" spans="2:31" ht="22.5" customHeight="1">
      <c r="B23" s="375"/>
      <c r="C23" s="337"/>
      <c r="D23" s="336"/>
      <c r="E23" s="376"/>
      <c r="F23" s="404"/>
      <c r="G23" s="404"/>
      <c r="H23" s="404"/>
      <c r="I23" s="404"/>
      <c r="J23" s="404"/>
      <c r="K23" s="656"/>
      <c r="L23" s="657"/>
      <c r="M23" s="657"/>
      <c r="N23" s="657"/>
      <c r="O23" s="657"/>
      <c r="P23" s="657"/>
      <c r="Q23" s="657"/>
      <c r="R23" s="657"/>
      <c r="S23" s="657"/>
      <c r="T23" s="657"/>
      <c r="U23" s="657"/>
      <c r="V23" s="657"/>
      <c r="W23" s="657"/>
      <c r="X23" s="658"/>
      <c r="Y23" s="240"/>
      <c r="Z23" s="95"/>
    </row>
    <row r="24" spans="2:31" ht="45" customHeight="1">
      <c r="B24" s="377"/>
      <c r="C24" s="378"/>
      <c r="D24" s="668" t="s">
        <v>227</v>
      </c>
      <c r="E24" s="432"/>
      <c r="F24" s="432"/>
      <c r="G24" s="432"/>
      <c r="H24" s="432"/>
      <c r="I24" s="432"/>
      <c r="J24" s="432"/>
      <c r="K24" s="657" t="str">
        <f>IF(K22="","",IF(K22&gt;=AB32,AB32,(ROUNDDOWN(K22,-3))))</f>
        <v/>
      </c>
      <c r="L24" s="657"/>
      <c r="M24" s="657"/>
      <c r="N24" s="657"/>
      <c r="O24" s="657"/>
      <c r="P24" s="657"/>
      <c r="Q24" s="657"/>
      <c r="R24" s="657"/>
      <c r="S24" s="657"/>
      <c r="T24" s="657"/>
      <c r="U24" s="657"/>
      <c r="V24" s="657"/>
      <c r="W24" s="657"/>
      <c r="X24" s="658"/>
      <c r="Y24" s="100"/>
      <c r="Z24" s="95"/>
    </row>
    <row r="25" spans="2:31" ht="22.5" customHeight="1">
      <c r="B25" s="412" t="s">
        <v>169</v>
      </c>
      <c r="C25" s="373"/>
      <c r="D25" s="380" t="s">
        <v>167</v>
      </c>
      <c r="E25" s="374"/>
      <c r="F25" s="420" t="s">
        <v>107</v>
      </c>
      <c r="G25" s="420"/>
      <c r="H25" s="420"/>
      <c r="I25" s="420"/>
      <c r="J25" s="420"/>
      <c r="K25" s="420" t="s">
        <v>38</v>
      </c>
      <c r="L25" s="420"/>
      <c r="M25" s="420"/>
      <c r="N25" s="420"/>
      <c r="O25" s="420"/>
      <c r="P25" s="680" t="s">
        <v>140</v>
      </c>
      <c r="Q25" s="667"/>
      <c r="R25" s="667"/>
      <c r="S25" s="656"/>
      <c r="T25" s="366" t="s">
        <v>30</v>
      </c>
      <c r="U25" s="367"/>
      <c r="V25" s="367"/>
      <c r="W25" s="367"/>
      <c r="X25" s="368"/>
      <c r="Y25" s="236"/>
      <c r="Z25" s="95"/>
    </row>
    <row r="26" spans="2:31" ht="22.5" customHeight="1">
      <c r="B26" s="375"/>
      <c r="C26" s="337"/>
      <c r="D26" s="336"/>
      <c r="E26" s="376"/>
      <c r="F26" s="420" t="s">
        <v>164</v>
      </c>
      <c r="G26" s="404" t="s">
        <v>39</v>
      </c>
      <c r="H26" s="404"/>
      <c r="I26" s="404"/>
      <c r="J26" s="404"/>
      <c r="K26" s="241" t="s">
        <v>143</v>
      </c>
      <c r="L26" s="678"/>
      <c r="M26" s="678"/>
      <c r="N26" s="678"/>
      <c r="O26" s="678"/>
      <c r="P26" s="677"/>
      <c r="Q26" s="678"/>
      <c r="R26" s="678"/>
      <c r="S26" s="678"/>
      <c r="T26" s="242" t="s">
        <v>146</v>
      </c>
      <c r="U26" s="652" t="str">
        <f>IF(L26="","",L26+P26)</f>
        <v/>
      </c>
      <c r="V26" s="652"/>
      <c r="W26" s="652"/>
      <c r="X26" s="653"/>
      <c r="Y26" s="236"/>
      <c r="Z26" s="95"/>
    </row>
    <row r="27" spans="2:31" ht="22.5" customHeight="1">
      <c r="B27" s="375"/>
      <c r="C27" s="337"/>
      <c r="D27" s="336"/>
      <c r="E27" s="376"/>
      <c r="F27" s="420"/>
      <c r="G27" s="404" t="s">
        <v>40</v>
      </c>
      <c r="H27" s="404"/>
      <c r="I27" s="404"/>
      <c r="J27" s="404"/>
      <c r="K27" s="88" t="s">
        <v>144</v>
      </c>
      <c r="L27" s="642"/>
      <c r="M27" s="642"/>
      <c r="N27" s="642"/>
      <c r="O27" s="642"/>
      <c r="P27" s="677"/>
      <c r="Q27" s="678"/>
      <c r="R27" s="678"/>
      <c r="S27" s="678"/>
      <c r="T27" s="243" t="s">
        <v>147</v>
      </c>
      <c r="U27" s="652" t="str">
        <f>IF(L27="","",L27+P27)</f>
        <v/>
      </c>
      <c r="V27" s="652"/>
      <c r="W27" s="652"/>
      <c r="X27" s="653"/>
      <c r="Y27" s="240"/>
      <c r="Z27" s="95"/>
    </row>
    <row r="28" spans="2:31" ht="22.5" customHeight="1">
      <c r="B28" s="375"/>
      <c r="C28" s="337"/>
      <c r="D28" s="336"/>
      <c r="E28" s="376"/>
      <c r="F28" s="420"/>
      <c r="G28" s="404" t="s">
        <v>56</v>
      </c>
      <c r="H28" s="404"/>
      <c r="I28" s="404"/>
      <c r="J28" s="431"/>
      <c r="K28" s="243" t="s">
        <v>145</v>
      </c>
      <c r="L28" s="678"/>
      <c r="M28" s="678"/>
      <c r="N28" s="678"/>
      <c r="O28" s="679"/>
      <c r="P28" s="677"/>
      <c r="Q28" s="678"/>
      <c r="R28" s="678"/>
      <c r="S28" s="678"/>
      <c r="T28" s="243" t="s">
        <v>148</v>
      </c>
      <c r="U28" s="652" t="str">
        <f>IF(L28="","",L28+P28)</f>
        <v/>
      </c>
      <c r="V28" s="652"/>
      <c r="W28" s="652"/>
      <c r="X28" s="653"/>
      <c r="Y28" s="240"/>
      <c r="Z28" s="95"/>
    </row>
    <row r="29" spans="2:31" ht="22.5" customHeight="1">
      <c r="B29" s="375"/>
      <c r="C29" s="337"/>
      <c r="D29" s="336"/>
      <c r="E29" s="376"/>
      <c r="F29" s="420" t="s">
        <v>165</v>
      </c>
      <c r="G29" s="404"/>
      <c r="H29" s="404"/>
      <c r="I29" s="404"/>
      <c r="J29" s="404"/>
      <c r="K29" s="387" t="str">
        <f>IF(U26="","",SUM(U26:X28))</f>
        <v/>
      </c>
      <c r="L29" s="654"/>
      <c r="M29" s="654"/>
      <c r="N29" s="654"/>
      <c r="O29" s="654"/>
      <c r="P29" s="654"/>
      <c r="Q29" s="654"/>
      <c r="R29" s="654"/>
      <c r="S29" s="654"/>
      <c r="T29" s="654"/>
      <c r="U29" s="654"/>
      <c r="V29" s="654"/>
      <c r="W29" s="654"/>
      <c r="X29" s="655"/>
      <c r="Y29" s="240"/>
      <c r="Z29" s="95"/>
    </row>
    <row r="30" spans="2:31" ht="22.5" customHeight="1">
      <c r="B30" s="375"/>
      <c r="C30" s="337"/>
      <c r="D30" s="336"/>
      <c r="E30" s="376"/>
      <c r="F30" s="404"/>
      <c r="G30" s="404"/>
      <c r="H30" s="404"/>
      <c r="I30" s="404"/>
      <c r="J30" s="404"/>
      <c r="K30" s="656"/>
      <c r="L30" s="657"/>
      <c r="M30" s="657"/>
      <c r="N30" s="657"/>
      <c r="O30" s="657"/>
      <c r="P30" s="657"/>
      <c r="Q30" s="657"/>
      <c r="R30" s="657"/>
      <c r="S30" s="657"/>
      <c r="T30" s="657"/>
      <c r="U30" s="657"/>
      <c r="V30" s="657"/>
      <c r="W30" s="657"/>
      <c r="X30" s="658"/>
      <c r="Y30" s="240"/>
      <c r="Z30" s="95"/>
    </row>
    <row r="31" spans="2:31" ht="22.5" customHeight="1">
      <c r="B31" s="375"/>
      <c r="C31" s="337"/>
      <c r="D31" s="336"/>
      <c r="E31" s="376"/>
      <c r="F31" s="420" t="s">
        <v>166</v>
      </c>
      <c r="G31" s="404"/>
      <c r="H31" s="404"/>
      <c r="I31" s="404"/>
      <c r="J31" s="404"/>
      <c r="K31" s="387" t="str">
        <f>IF(L26="","",SUM(L26:O28))</f>
        <v/>
      </c>
      <c r="L31" s="654"/>
      <c r="M31" s="654"/>
      <c r="N31" s="654"/>
      <c r="O31" s="654"/>
      <c r="P31" s="654"/>
      <c r="Q31" s="654"/>
      <c r="R31" s="654"/>
      <c r="S31" s="654"/>
      <c r="T31" s="654"/>
      <c r="U31" s="654"/>
      <c r="V31" s="654"/>
      <c r="W31" s="654"/>
      <c r="X31" s="655"/>
      <c r="Y31" s="240"/>
      <c r="Z31" s="95"/>
      <c r="AB31" s="316" t="str">
        <f>'別紙（１－７）'!AB3</f>
        <v>補助限度額</v>
      </c>
      <c r="AC31" s="316"/>
      <c r="AD31" s="316"/>
      <c r="AE31" s="316"/>
    </row>
    <row r="32" spans="2:31" ht="22.5" customHeight="1">
      <c r="B32" s="375"/>
      <c r="C32" s="337"/>
      <c r="D32" s="336"/>
      <c r="E32" s="376"/>
      <c r="F32" s="404"/>
      <c r="G32" s="404"/>
      <c r="H32" s="404"/>
      <c r="I32" s="404"/>
      <c r="J32" s="404"/>
      <c r="K32" s="656"/>
      <c r="L32" s="657"/>
      <c r="M32" s="657"/>
      <c r="N32" s="657"/>
      <c r="O32" s="657"/>
      <c r="P32" s="657"/>
      <c r="Q32" s="657"/>
      <c r="R32" s="657"/>
      <c r="S32" s="657"/>
      <c r="T32" s="657"/>
      <c r="U32" s="657"/>
      <c r="V32" s="657"/>
      <c r="W32" s="657"/>
      <c r="X32" s="658"/>
      <c r="Y32" s="240"/>
      <c r="Z32" s="95"/>
      <c r="AB32" s="316">
        <f>'別紙（１－７）'!AB4</f>
        <v>1400000</v>
      </c>
      <c r="AC32" s="316"/>
      <c r="AD32" s="316"/>
      <c r="AE32" s="316"/>
    </row>
    <row r="33" spans="2:26" ht="45" customHeight="1">
      <c r="B33" s="375"/>
      <c r="C33" s="337"/>
      <c r="D33" s="668" t="s">
        <v>227</v>
      </c>
      <c r="E33" s="432"/>
      <c r="F33" s="432"/>
      <c r="G33" s="432"/>
      <c r="H33" s="432"/>
      <c r="I33" s="432"/>
      <c r="J33" s="432"/>
      <c r="K33" s="657" t="str">
        <f>IF(K31="","",IF(K31&gt;=AB32,AB32,(ROUNDDOWN(K33,-3))))</f>
        <v/>
      </c>
      <c r="L33" s="657"/>
      <c r="M33" s="657"/>
      <c r="N33" s="657"/>
      <c r="O33" s="657"/>
      <c r="P33" s="657"/>
      <c r="Q33" s="657"/>
      <c r="R33" s="657"/>
      <c r="S33" s="657"/>
      <c r="T33" s="657"/>
      <c r="U33" s="657"/>
      <c r="V33" s="657"/>
      <c r="W33" s="657"/>
      <c r="X33" s="658"/>
      <c r="Y33" s="100"/>
      <c r="Z33" s="95"/>
    </row>
    <row r="34" spans="2:26" ht="19.899999999999999" customHeight="1">
      <c r="B34" s="372" t="s">
        <v>104</v>
      </c>
      <c r="C34" s="373"/>
      <c r="D34" s="373"/>
      <c r="E34" s="374"/>
      <c r="F34" s="88"/>
      <c r="G34" s="103"/>
      <c r="H34" s="103"/>
      <c r="I34" s="373" t="s">
        <v>49</v>
      </c>
      <c r="J34" s="373"/>
      <c r="K34" s="415" t="str">
        <f>IF(K33="","",K33)</f>
        <v/>
      </c>
      <c r="L34" s="415"/>
      <c r="M34" s="415"/>
      <c r="N34" s="415"/>
      <c r="O34" s="415"/>
      <c r="P34" s="415"/>
      <c r="Q34" s="415"/>
      <c r="R34" s="415"/>
      <c r="S34" s="415"/>
      <c r="T34" s="105" t="s">
        <v>44</v>
      </c>
      <c r="U34" s="90"/>
      <c r="V34" s="90"/>
      <c r="W34" s="90"/>
      <c r="X34" s="244"/>
    </row>
    <row r="35" spans="2:26" ht="19.899999999999999" customHeight="1">
      <c r="B35" s="377"/>
      <c r="C35" s="378"/>
      <c r="D35" s="378"/>
      <c r="E35" s="379"/>
      <c r="F35" s="89"/>
      <c r="G35" s="104"/>
      <c r="H35" s="104" t="s">
        <v>105</v>
      </c>
      <c r="I35" s="378" t="s">
        <v>106</v>
      </c>
      <c r="J35" s="378"/>
      <c r="K35" s="378"/>
      <c r="L35" s="104"/>
      <c r="M35" s="108" t="s">
        <v>49</v>
      </c>
      <c r="N35" s="418" t="str">
        <f>IF(K33="","",K33-K24)</f>
        <v/>
      </c>
      <c r="O35" s="418"/>
      <c r="P35" s="418"/>
      <c r="Q35" s="418"/>
      <c r="R35" s="418"/>
      <c r="S35" s="418"/>
      <c r="T35" s="108" t="s">
        <v>44</v>
      </c>
      <c r="U35" s="92" t="s">
        <v>43</v>
      </c>
      <c r="V35" s="92"/>
      <c r="W35" s="92"/>
      <c r="X35" s="245"/>
    </row>
    <row r="36" spans="2:26" ht="30" customHeight="1">
      <c r="B36" s="412" t="s">
        <v>102</v>
      </c>
      <c r="C36" s="373"/>
      <c r="D36" s="373"/>
      <c r="E36" s="374"/>
      <c r="F36" s="414"/>
      <c r="G36" s="415"/>
      <c r="H36" s="415"/>
      <c r="I36" s="415"/>
      <c r="J36" s="415"/>
      <c r="K36" s="415"/>
      <c r="L36" s="415"/>
      <c r="M36" s="415"/>
      <c r="N36" s="415"/>
      <c r="O36" s="415"/>
      <c r="P36" s="415"/>
      <c r="Q36" s="415"/>
      <c r="R36" s="415"/>
      <c r="S36" s="415"/>
      <c r="T36" s="415"/>
      <c r="U36" s="415"/>
      <c r="V36" s="415"/>
      <c r="W36" s="415"/>
      <c r="X36" s="661"/>
    </row>
    <row r="37" spans="2:26" ht="30" customHeight="1">
      <c r="B37" s="375"/>
      <c r="C37" s="337"/>
      <c r="D37" s="337"/>
      <c r="E37" s="376"/>
      <c r="F37" s="662"/>
      <c r="G37" s="663"/>
      <c r="H37" s="663"/>
      <c r="I37" s="663"/>
      <c r="J37" s="663"/>
      <c r="K37" s="663"/>
      <c r="L37" s="663"/>
      <c r="M37" s="663"/>
      <c r="N37" s="663"/>
      <c r="O37" s="663"/>
      <c r="P37" s="663"/>
      <c r="Q37" s="663"/>
      <c r="R37" s="663"/>
      <c r="S37" s="663"/>
      <c r="T37" s="663"/>
      <c r="U37" s="663"/>
      <c r="V37" s="663"/>
      <c r="W37" s="663"/>
      <c r="X37" s="664"/>
    </row>
    <row r="38" spans="2:26" ht="30" customHeight="1">
      <c r="B38" s="377"/>
      <c r="C38" s="378"/>
      <c r="D38" s="378"/>
      <c r="E38" s="379"/>
      <c r="F38" s="417"/>
      <c r="G38" s="418"/>
      <c r="H38" s="418"/>
      <c r="I38" s="418"/>
      <c r="J38" s="418"/>
      <c r="K38" s="418"/>
      <c r="L38" s="418"/>
      <c r="M38" s="418"/>
      <c r="N38" s="418"/>
      <c r="O38" s="418"/>
      <c r="P38" s="418"/>
      <c r="Q38" s="418"/>
      <c r="R38" s="418"/>
      <c r="S38" s="418"/>
      <c r="T38" s="418"/>
      <c r="U38" s="418"/>
      <c r="V38" s="418"/>
      <c r="W38" s="418"/>
      <c r="X38" s="665"/>
    </row>
    <row r="39" spans="2:26" ht="37.5" customHeight="1">
      <c r="B39" s="412" t="s">
        <v>103</v>
      </c>
      <c r="C39" s="381"/>
      <c r="D39" s="381"/>
      <c r="E39" s="382"/>
      <c r="F39" s="641"/>
      <c r="G39" s="642"/>
      <c r="H39" s="642"/>
      <c r="I39" s="642"/>
      <c r="J39" s="642"/>
      <c r="K39" s="642"/>
      <c r="L39" s="642"/>
      <c r="M39" s="642"/>
      <c r="N39" s="642"/>
      <c r="O39" s="642"/>
      <c r="P39" s="642"/>
      <c r="Q39" s="642"/>
      <c r="R39" s="642"/>
      <c r="S39" s="642"/>
      <c r="T39" s="642"/>
      <c r="U39" s="642"/>
      <c r="V39" s="642"/>
      <c r="W39" s="642"/>
      <c r="X39" s="643"/>
    </row>
    <row r="40" spans="2:26" ht="37.5" customHeight="1">
      <c r="B40" s="671"/>
      <c r="C40" s="672"/>
      <c r="D40" s="672"/>
      <c r="E40" s="673"/>
      <c r="F40" s="644"/>
      <c r="G40" s="645"/>
      <c r="H40" s="645"/>
      <c r="I40" s="645"/>
      <c r="J40" s="645"/>
      <c r="K40" s="645"/>
      <c r="L40" s="645"/>
      <c r="M40" s="645"/>
      <c r="N40" s="645"/>
      <c r="O40" s="645"/>
      <c r="P40" s="645"/>
      <c r="Q40" s="645"/>
      <c r="R40" s="645"/>
      <c r="S40" s="645"/>
      <c r="T40" s="645"/>
      <c r="U40" s="645"/>
      <c r="V40" s="645"/>
      <c r="W40" s="645"/>
      <c r="X40" s="646"/>
    </row>
    <row r="41" spans="2:26" ht="37.5" customHeight="1" thickBot="1">
      <c r="B41" s="674"/>
      <c r="C41" s="675"/>
      <c r="D41" s="675"/>
      <c r="E41" s="676"/>
      <c r="F41" s="647"/>
      <c r="G41" s="648"/>
      <c r="H41" s="648"/>
      <c r="I41" s="648"/>
      <c r="J41" s="648"/>
      <c r="K41" s="648"/>
      <c r="L41" s="648"/>
      <c r="M41" s="648"/>
      <c r="N41" s="648"/>
      <c r="O41" s="648"/>
      <c r="P41" s="648"/>
      <c r="Q41" s="648"/>
      <c r="R41" s="648"/>
      <c r="S41" s="648"/>
      <c r="T41" s="648"/>
      <c r="U41" s="648"/>
      <c r="V41" s="648"/>
      <c r="W41" s="648"/>
      <c r="X41" s="649"/>
    </row>
    <row r="42" spans="2:26" ht="48.75" customHeight="1" thickBot="1">
      <c r="B42" s="669" t="s">
        <v>74</v>
      </c>
      <c r="C42" s="567"/>
      <c r="D42" s="567"/>
      <c r="E42" s="670"/>
      <c r="F42" s="246"/>
      <c r="G42" s="567" t="s">
        <v>354</v>
      </c>
      <c r="H42" s="567"/>
      <c r="I42" s="247" t="s">
        <v>355</v>
      </c>
      <c r="J42" s="247"/>
      <c r="K42" s="247"/>
      <c r="L42" s="247"/>
      <c r="M42" s="247"/>
      <c r="N42" s="247"/>
      <c r="O42" s="247"/>
      <c r="P42" s="247"/>
      <c r="Q42" s="247"/>
      <c r="R42" s="247"/>
      <c r="S42" s="247"/>
      <c r="T42" s="247"/>
      <c r="U42" s="247"/>
      <c r="V42" s="247"/>
      <c r="W42" s="247"/>
      <c r="X42" s="248"/>
    </row>
  </sheetData>
  <mergeCells count="93">
    <mergeCell ref="U28:X28"/>
    <mergeCell ref="B16:C24"/>
    <mergeCell ref="D16:E23"/>
    <mergeCell ref="B25:C33"/>
    <mergeCell ref="D25:E32"/>
    <mergeCell ref="F25:J25"/>
    <mergeCell ref="K25:O25"/>
    <mergeCell ref="P25:S25"/>
    <mergeCell ref="F29:J30"/>
    <mergeCell ref="K29:X30"/>
    <mergeCell ref="F31:J32"/>
    <mergeCell ref="K31:X32"/>
    <mergeCell ref="D33:J33"/>
    <mergeCell ref="P26:S26"/>
    <mergeCell ref="P28:S28"/>
    <mergeCell ref="G27:J27"/>
    <mergeCell ref="G26:J26"/>
    <mergeCell ref="G28:J28"/>
    <mergeCell ref="L28:O28"/>
    <mergeCell ref="G42:H42"/>
    <mergeCell ref="B34:E35"/>
    <mergeCell ref="I34:J34"/>
    <mergeCell ref="K34:S34"/>
    <mergeCell ref="I35:K35"/>
    <mergeCell ref="N35:S35"/>
    <mergeCell ref="B42:E42"/>
    <mergeCell ref="B39:E41"/>
    <mergeCell ref="K16:O16"/>
    <mergeCell ref="K24:X24"/>
    <mergeCell ref="P16:S16"/>
    <mergeCell ref="F17:F19"/>
    <mergeCell ref="G17:J17"/>
    <mergeCell ref="L17:O17"/>
    <mergeCell ref="P17:S17"/>
    <mergeCell ref="G18:J18"/>
    <mergeCell ref="L18:O18"/>
    <mergeCell ref="P18:S18"/>
    <mergeCell ref="K22:X23"/>
    <mergeCell ref="D24:J24"/>
    <mergeCell ref="B3:H4"/>
    <mergeCell ref="B36:E38"/>
    <mergeCell ref="N11:O11"/>
    <mergeCell ref="N12:O12"/>
    <mergeCell ref="N13:O13"/>
    <mergeCell ref="I12:J13"/>
    <mergeCell ref="N15:O15"/>
    <mergeCell ref="F36:X38"/>
    <mergeCell ref="N6:O6"/>
    <mergeCell ref="N7:O7"/>
    <mergeCell ref="Q7:R8"/>
    <mergeCell ref="T16:X16"/>
    <mergeCell ref="U17:X17"/>
    <mergeCell ref="U18:X18"/>
    <mergeCell ref="F16:J16"/>
    <mergeCell ref="Q5:X5"/>
    <mergeCell ref="F39:X41"/>
    <mergeCell ref="G19:J19"/>
    <mergeCell ref="L19:O19"/>
    <mergeCell ref="P19:S19"/>
    <mergeCell ref="U19:X19"/>
    <mergeCell ref="F20:J21"/>
    <mergeCell ref="K20:X21"/>
    <mergeCell ref="F22:J23"/>
    <mergeCell ref="U26:X26"/>
    <mergeCell ref="K33:X33"/>
    <mergeCell ref="T25:X25"/>
    <mergeCell ref="F26:F28"/>
    <mergeCell ref="L27:O27"/>
    <mergeCell ref="P27:S27"/>
    <mergeCell ref="U27:X27"/>
    <mergeCell ref="L26:O26"/>
    <mergeCell ref="N14:O14"/>
    <mergeCell ref="I5:P5"/>
    <mergeCell ref="I7:J8"/>
    <mergeCell ref="N8:O8"/>
    <mergeCell ref="N9:O9"/>
    <mergeCell ref="N10:O10"/>
    <mergeCell ref="AB32:AE32"/>
    <mergeCell ref="AB31:AE31"/>
    <mergeCell ref="I3:X4"/>
    <mergeCell ref="B5:H5"/>
    <mergeCell ref="B6:H10"/>
    <mergeCell ref="B11:H15"/>
    <mergeCell ref="Q12:R13"/>
    <mergeCell ref="V15:W15"/>
    <mergeCell ref="V11:W11"/>
    <mergeCell ref="V14:W14"/>
    <mergeCell ref="V6:W6"/>
    <mergeCell ref="V7:W7"/>
    <mergeCell ref="V8:W8"/>
    <mergeCell ref="V9:W9"/>
    <mergeCell ref="V12:W12"/>
    <mergeCell ref="V13:W13"/>
  </mergeCells>
  <phoneticPr fontId="1"/>
  <printOptions horizontalCentered="1"/>
  <pageMargins left="0.70866141732283472" right="0.70866141732283472" top="0.74803149606299213" bottom="0.74803149606299213" header="0.31496062992125984" footer="0.31496062992125984"/>
  <pageSetup paperSize="9" scale="67" orientation="portrait" r:id="rId1"/>
  <rowBreaks count="1" manualBreakCount="1">
    <brk id="2" max="16383" man="1"/>
  </rowBreaks>
  <colBreaks count="1" manualBreakCount="1">
    <brk id="24"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9"/>
  </sheetPr>
  <dimension ref="A1:AA45"/>
  <sheetViews>
    <sheetView view="pageBreakPreview" zoomScaleNormal="100" zoomScaleSheetLayoutView="100" workbookViewId="0"/>
  </sheetViews>
  <sheetFormatPr defaultColWidth="3.75" defaultRowHeight="22.5" customHeight="1"/>
  <cols>
    <col min="1" max="5" width="3.75" style="81"/>
    <col min="6" max="6" width="1.25" style="81" customWidth="1"/>
    <col min="7" max="12" width="3.75" style="81"/>
    <col min="13" max="13" width="4.5" style="81" bestFit="1" customWidth="1"/>
    <col min="14" max="19" width="3.75" style="81"/>
    <col min="20" max="20" width="6.5" style="81" bestFit="1" customWidth="1"/>
    <col min="21" max="21" width="4.625" style="81" bestFit="1" customWidth="1"/>
    <col min="22" max="22" width="3.75" style="81"/>
    <col min="23" max="23" width="4.625" style="81" bestFit="1" customWidth="1"/>
    <col min="24" max="24" width="3.75" style="81"/>
    <col min="25" max="25" width="4.625" style="81" bestFit="1" customWidth="1"/>
    <col min="26" max="16384" width="3.75" style="81"/>
  </cols>
  <sheetData>
    <row r="1" spans="1:27" ht="22.5" customHeight="1">
      <c r="A1" s="87" t="s">
        <v>286</v>
      </c>
    </row>
    <row r="2" spans="1:27" ht="22.5" customHeight="1">
      <c r="G2" s="314" t="s">
        <v>0</v>
      </c>
      <c r="H2" s="314"/>
      <c r="I2" s="314"/>
      <c r="J2" s="314"/>
      <c r="K2" s="314"/>
      <c r="L2" s="314"/>
      <c r="M2" s="314"/>
      <c r="N2" s="314"/>
      <c r="O2" s="314"/>
      <c r="P2" s="314"/>
      <c r="Q2" s="314"/>
      <c r="R2" s="314"/>
      <c r="S2" s="314"/>
      <c r="T2" s="314"/>
      <c r="U2" s="314"/>
      <c r="V2" s="314"/>
      <c r="W2" s="314"/>
    </row>
    <row r="3" spans="1:27" ht="22.5" customHeight="1">
      <c r="G3" s="314"/>
      <c r="H3" s="314"/>
      <c r="I3" s="314"/>
      <c r="J3" s="314"/>
      <c r="K3" s="314"/>
      <c r="L3" s="314"/>
      <c r="M3" s="314"/>
      <c r="N3" s="314"/>
      <c r="O3" s="314"/>
      <c r="P3" s="314"/>
      <c r="Q3" s="314"/>
      <c r="R3" s="314"/>
      <c r="S3" s="314"/>
      <c r="T3" s="314"/>
      <c r="U3" s="314"/>
      <c r="V3" s="314"/>
      <c r="W3" s="314"/>
    </row>
    <row r="4" spans="1:27" ht="22.5" customHeight="1">
      <c r="G4" s="315" t="s">
        <v>160</v>
      </c>
      <c r="H4" s="315"/>
      <c r="I4" s="315"/>
      <c r="J4" s="315"/>
      <c r="K4" s="315"/>
      <c r="L4" s="315"/>
      <c r="M4" s="315"/>
      <c r="N4" s="315"/>
      <c r="O4" s="315"/>
      <c r="P4" s="315"/>
      <c r="Q4" s="315"/>
      <c r="R4" s="315"/>
      <c r="S4" s="315"/>
      <c r="T4" s="315"/>
      <c r="U4" s="315"/>
      <c r="V4" s="315"/>
      <c r="W4" s="315"/>
    </row>
    <row r="5" spans="1:27" ht="22.5" customHeight="1">
      <c r="G5" s="315"/>
      <c r="H5" s="315"/>
      <c r="I5" s="315"/>
      <c r="J5" s="315"/>
      <c r="K5" s="315"/>
      <c r="L5" s="315"/>
      <c r="M5" s="315"/>
      <c r="N5" s="315"/>
      <c r="O5" s="315"/>
      <c r="P5" s="315"/>
      <c r="Q5" s="315"/>
      <c r="R5" s="315"/>
      <c r="S5" s="315"/>
      <c r="T5" s="315"/>
      <c r="U5" s="315"/>
      <c r="V5" s="315"/>
      <c r="W5" s="315"/>
    </row>
    <row r="6" spans="1:27" s="1" customFormat="1" ht="22.5" customHeight="1">
      <c r="I6" s="136"/>
      <c r="J6" s="136"/>
      <c r="K6" s="136"/>
      <c r="L6" s="136"/>
      <c r="M6" s="136"/>
      <c r="N6" s="136"/>
      <c r="O6" s="136"/>
      <c r="P6" s="136"/>
      <c r="Q6" s="136"/>
      <c r="R6" s="136"/>
      <c r="T6" s="1" t="s">
        <v>314</v>
      </c>
      <c r="U6" s="137"/>
      <c r="V6" s="1" t="s">
        <v>1</v>
      </c>
      <c r="W6" s="137"/>
      <c r="X6" s="1" t="s">
        <v>2</v>
      </c>
      <c r="Y6" s="137"/>
      <c r="Z6" s="1" t="s">
        <v>3</v>
      </c>
    </row>
    <row r="7" spans="1:27" s="1" customFormat="1" ht="22.5" customHeight="1">
      <c r="B7" s="316" t="s">
        <v>4</v>
      </c>
      <c r="C7" s="316"/>
      <c r="D7" s="316"/>
      <c r="E7" s="316"/>
      <c r="F7" s="136"/>
      <c r="G7" s="316" t="s">
        <v>297</v>
      </c>
      <c r="H7" s="316"/>
      <c r="I7" s="316"/>
      <c r="J7" s="316"/>
      <c r="K7" s="316"/>
      <c r="L7" s="1" t="s">
        <v>5</v>
      </c>
    </row>
    <row r="8" spans="1:27" s="1" customFormat="1" ht="22.5" customHeight="1"/>
    <row r="9" spans="1:27" s="1" customFormat="1" ht="22.5" customHeight="1">
      <c r="L9" s="316" t="s">
        <v>9</v>
      </c>
      <c r="M9" s="316"/>
      <c r="N9" s="316"/>
      <c r="O9" s="316" t="s">
        <v>6</v>
      </c>
      <c r="P9" s="316"/>
      <c r="R9" s="474" t="str">
        <f>IF(申請者住所="","",申請者住所)</f>
        <v/>
      </c>
      <c r="S9" s="474"/>
      <c r="T9" s="474"/>
      <c r="U9" s="474"/>
      <c r="V9" s="474"/>
      <c r="W9" s="474"/>
      <c r="X9" s="474"/>
      <c r="Y9" s="474"/>
      <c r="Z9" s="474"/>
      <c r="AA9" s="474"/>
    </row>
    <row r="10" spans="1:27" s="1" customFormat="1" ht="22.5" customHeight="1">
      <c r="L10" s="136"/>
      <c r="M10" s="136"/>
      <c r="N10" s="136"/>
      <c r="O10" s="136"/>
      <c r="P10" s="136"/>
      <c r="R10" s="139"/>
      <c r="S10" s="139"/>
      <c r="T10" s="139"/>
      <c r="U10" s="139"/>
      <c r="V10" s="139"/>
      <c r="W10" s="139"/>
      <c r="X10" s="139"/>
      <c r="Y10" s="139"/>
      <c r="Z10" s="139"/>
      <c r="AA10" s="139"/>
    </row>
    <row r="11" spans="1:27" s="1" customFormat="1" ht="22.5" customHeight="1">
      <c r="O11" s="316" t="s">
        <v>8</v>
      </c>
      <c r="P11" s="316"/>
      <c r="R11" s="474" t="str">
        <f>IF(申請者氏名="","",申請者氏名)</f>
        <v/>
      </c>
      <c r="S11" s="474"/>
      <c r="T11" s="474"/>
      <c r="U11" s="474"/>
      <c r="V11" s="474"/>
      <c r="W11" s="138"/>
      <c r="X11" s="138"/>
      <c r="Y11" s="138"/>
      <c r="Z11" s="138"/>
      <c r="AA11" s="138"/>
    </row>
    <row r="12" spans="1:27" s="1" customFormat="1" ht="18.75" customHeight="1">
      <c r="O12" s="136"/>
      <c r="P12" s="136"/>
      <c r="R12" s="139"/>
      <c r="S12" s="139"/>
      <c r="T12" s="139"/>
      <c r="U12" s="139"/>
      <c r="V12" s="138"/>
      <c r="W12" s="138"/>
      <c r="X12" s="138"/>
      <c r="Y12" s="138"/>
      <c r="Z12" s="138"/>
      <c r="AA12" s="138"/>
    </row>
    <row r="13" spans="1:27" s="1" customFormat="1" ht="22.5" customHeight="1">
      <c r="O13" s="316" t="s">
        <v>7</v>
      </c>
      <c r="P13" s="316"/>
      <c r="R13" s="628" t="str">
        <f>IF(申請者電話番号="","",申請者電話番号)</f>
        <v/>
      </c>
      <c r="S13" s="628"/>
      <c r="T13" s="628"/>
      <c r="U13" s="628"/>
      <c r="V13" s="628"/>
      <c r="W13" s="628"/>
      <c r="X13" s="628"/>
      <c r="Y13" s="628"/>
      <c r="Z13" s="141"/>
      <c r="AA13" s="141"/>
    </row>
    <row r="14" spans="1:27" s="1" customFormat="1" ht="22.5" customHeight="1"/>
    <row r="15" spans="1:27" s="1" customFormat="1" ht="22.5" customHeight="1">
      <c r="B15" s="483" t="s">
        <v>314</v>
      </c>
      <c r="C15" s="483"/>
      <c r="D15" s="483"/>
      <c r="E15" s="481"/>
      <c r="F15" s="481"/>
      <c r="G15" s="157" t="s">
        <v>1</v>
      </c>
      <c r="H15" s="229"/>
      <c r="I15" s="157" t="s">
        <v>2</v>
      </c>
      <c r="J15" s="229"/>
      <c r="K15" s="473" t="s">
        <v>47</v>
      </c>
      <c r="L15" s="473"/>
      <c r="M15" s="229"/>
      <c r="N15" s="473" t="s">
        <v>48</v>
      </c>
      <c r="O15" s="473"/>
      <c r="P15" s="473"/>
      <c r="Q15" s="482"/>
      <c r="R15" s="482"/>
      <c r="S15" s="482"/>
      <c r="T15" s="482"/>
      <c r="U15" s="157" t="s">
        <v>63</v>
      </c>
      <c r="V15" s="157"/>
      <c r="W15" s="157"/>
      <c r="X15" s="157"/>
      <c r="Y15" s="157"/>
      <c r="Z15" s="157"/>
    </row>
    <row r="16" spans="1:27" s="1" customFormat="1" ht="22.5" customHeight="1">
      <c r="B16" s="333" t="s">
        <v>573</v>
      </c>
      <c r="C16" s="333"/>
      <c r="D16" s="333"/>
      <c r="E16" s="333"/>
      <c r="F16" s="333"/>
      <c r="G16" s="333"/>
      <c r="H16" s="333"/>
      <c r="I16" s="333"/>
      <c r="J16" s="333"/>
      <c r="K16" s="333"/>
      <c r="L16" s="333"/>
      <c r="M16" s="333"/>
      <c r="N16" s="333"/>
      <c r="O16" s="333"/>
      <c r="P16" s="333"/>
      <c r="Q16" s="333"/>
      <c r="R16" s="333"/>
      <c r="S16" s="333"/>
      <c r="T16" s="333"/>
      <c r="U16" s="333"/>
      <c r="V16" s="333"/>
      <c r="W16" s="333"/>
      <c r="X16" s="333"/>
      <c r="Y16" s="333"/>
      <c r="Z16" s="333"/>
    </row>
    <row r="17" spans="2:27" s="1" customFormat="1" ht="22.5" customHeight="1">
      <c r="B17" s="333"/>
      <c r="C17" s="333"/>
      <c r="D17" s="333"/>
      <c r="E17" s="333"/>
      <c r="F17" s="333"/>
      <c r="G17" s="333"/>
      <c r="H17" s="333"/>
      <c r="I17" s="333"/>
      <c r="J17" s="333"/>
      <c r="K17" s="333"/>
      <c r="L17" s="333"/>
      <c r="M17" s="333"/>
      <c r="N17" s="333"/>
      <c r="O17" s="333"/>
      <c r="P17" s="333"/>
      <c r="Q17" s="333"/>
      <c r="R17" s="333"/>
      <c r="S17" s="333"/>
      <c r="T17" s="333"/>
      <c r="U17" s="333"/>
      <c r="V17" s="333"/>
      <c r="W17" s="333"/>
      <c r="X17" s="333"/>
      <c r="Y17" s="333"/>
      <c r="Z17" s="333"/>
    </row>
    <row r="18" spans="2:27" s="1" customFormat="1" ht="22.5" customHeight="1">
      <c r="B18" s="333"/>
      <c r="C18" s="333"/>
      <c r="D18" s="333"/>
      <c r="E18" s="333"/>
      <c r="F18" s="333"/>
      <c r="G18" s="333"/>
      <c r="H18" s="333"/>
      <c r="I18" s="333"/>
      <c r="J18" s="333"/>
      <c r="K18" s="333"/>
      <c r="L18" s="333"/>
      <c r="M18" s="333"/>
      <c r="N18" s="333"/>
      <c r="O18" s="333"/>
      <c r="P18" s="333"/>
      <c r="Q18" s="333"/>
      <c r="R18" s="333"/>
      <c r="S18" s="333"/>
      <c r="T18" s="333"/>
      <c r="U18" s="333"/>
      <c r="V18" s="333"/>
      <c r="W18" s="333"/>
      <c r="X18" s="333"/>
      <c r="Y18" s="333"/>
      <c r="Z18" s="333"/>
    </row>
    <row r="19" spans="2:27" s="1" customFormat="1" ht="22.5" customHeight="1" thickBot="1">
      <c r="AA19" s="95"/>
    </row>
    <row r="20" spans="2:27" s="87" customFormat="1" ht="26.25" customHeight="1">
      <c r="B20" s="327" t="s">
        <v>128</v>
      </c>
      <c r="C20" s="328"/>
      <c r="D20" s="328"/>
      <c r="E20" s="328"/>
      <c r="F20" s="328"/>
      <c r="G20" s="328"/>
      <c r="H20" s="328"/>
      <c r="I20" s="328"/>
      <c r="J20" s="329"/>
      <c r="K20" s="142"/>
      <c r="L20" s="143"/>
      <c r="M20" s="143"/>
      <c r="N20" s="143"/>
      <c r="O20" s="143"/>
      <c r="P20" s="143"/>
      <c r="Q20" s="143"/>
      <c r="R20" s="143"/>
      <c r="S20" s="143"/>
      <c r="T20" s="143"/>
      <c r="U20" s="143"/>
      <c r="V20" s="143"/>
      <c r="W20" s="143"/>
      <c r="X20" s="143"/>
      <c r="Y20" s="143"/>
      <c r="Z20" s="144"/>
    </row>
    <row r="21" spans="2:27" s="87" customFormat="1" ht="26.25" customHeight="1">
      <c r="B21" s="321"/>
      <c r="C21" s="322"/>
      <c r="D21" s="322"/>
      <c r="E21" s="322"/>
      <c r="F21" s="322"/>
      <c r="G21" s="322"/>
      <c r="H21" s="322"/>
      <c r="I21" s="322"/>
      <c r="J21" s="323"/>
      <c r="K21" s="145"/>
      <c r="L21" s="107" t="s">
        <v>295</v>
      </c>
      <c r="M21" s="146" t="s">
        <v>119</v>
      </c>
      <c r="N21" s="146"/>
      <c r="O21" s="146"/>
      <c r="P21" s="146"/>
      <c r="Q21" s="146"/>
      <c r="R21" s="146"/>
      <c r="S21" s="146"/>
      <c r="T21" s="146"/>
      <c r="U21" s="146"/>
      <c r="V21" s="146"/>
      <c r="W21" s="146"/>
      <c r="X21" s="146"/>
      <c r="Y21" s="146"/>
      <c r="Z21" s="147"/>
    </row>
    <row r="22" spans="2:27" s="87" customFormat="1" ht="26.25" customHeight="1">
      <c r="B22" s="321"/>
      <c r="C22" s="322"/>
      <c r="D22" s="322"/>
      <c r="E22" s="322"/>
      <c r="F22" s="322"/>
      <c r="G22" s="322"/>
      <c r="H22" s="322"/>
      <c r="I22" s="322"/>
      <c r="J22" s="323"/>
      <c r="K22" s="145"/>
      <c r="L22" s="107" t="s">
        <v>112</v>
      </c>
      <c r="M22" s="146" t="s">
        <v>120</v>
      </c>
      <c r="N22" s="146"/>
      <c r="O22" s="146"/>
      <c r="P22" s="146"/>
      <c r="Q22" s="146"/>
      <c r="R22" s="146"/>
      <c r="S22" s="146"/>
      <c r="T22" s="146"/>
      <c r="U22" s="146"/>
      <c r="V22" s="146"/>
      <c r="W22" s="146"/>
      <c r="X22" s="146"/>
      <c r="Y22" s="146"/>
      <c r="Z22" s="147"/>
    </row>
    <row r="23" spans="2:27" s="87" customFormat="1" ht="26.25" customHeight="1">
      <c r="B23" s="321"/>
      <c r="C23" s="322"/>
      <c r="D23" s="322"/>
      <c r="E23" s="322"/>
      <c r="F23" s="322"/>
      <c r="G23" s="322"/>
      <c r="H23" s="322"/>
      <c r="I23" s="322"/>
      <c r="J23" s="323"/>
      <c r="K23" s="145"/>
      <c r="L23" s="107" t="s">
        <v>112</v>
      </c>
      <c r="M23" s="146" t="s">
        <v>121</v>
      </c>
      <c r="N23" s="146"/>
      <c r="O23" s="146"/>
      <c r="P23" s="146"/>
      <c r="Q23" s="146"/>
      <c r="R23" s="146"/>
      <c r="S23" s="146"/>
      <c r="T23" s="146"/>
      <c r="U23" s="146"/>
      <c r="V23" s="146"/>
      <c r="W23" s="146"/>
      <c r="X23" s="146"/>
      <c r="Y23" s="146"/>
      <c r="Z23" s="147"/>
    </row>
    <row r="24" spans="2:27" s="87" customFormat="1" ht="26.25" customHeight="1">
      <c r="B24" s="321"/>
      <c r="C24" s="322"/>
      <c r="D24" s="322"/>
      <c r="E24" s="322"/>
      <c r="F24" s="322"/>
      <c r="G24" s="322"/>
      <c r="H24" s="322"/>
      <c r="I24" s="322"/>
      <c r="J24" s="323"/>
      <c r="K24" s="145"/>
      <c r="L24" s="107" t="s">
        <v>112</v>
      </c>
      <c r="M24" s="146" t="s">
        <v>122</v>
      </c>
      <c r="N24" s="146"/>
      <c r="O24" s="146"/>
      <c r="P24" s="146"/>
      <c r="Q24" s="146"/>
      <c r="R24" s="146"/>
      <c r="S24" s="146"/>
      <c r="T24" s="146"/>
      <c r="U24" s="146"/>
      <c r="V24" s="146"/>
      <c r="W24" s="146"/>
      <c r="X24" s="146"/>
      <c r="Y24" s="146"/>
      <c r="Z24" s="147"/>
    </row>
    <row r="25" spans="2:27" s="87" customFormat="1" ht="26.25" customHeight="1">
      <c r="B25" s="321"/>
      <c r="C25" s="322"/>
      <c r="D25" s="322"/>
      <c r="E25" s="322"/>
      <c r="F25" s="322"/>
      <c r="G25" s="322"/>
      <c r="H25" s="322"/>
      <c r="I25" s="322"/>
      <c r="J25" s="323"/>
      <c r="K25" s="145"/>
      <c r="L25" s="107" t="s">
        <v>112</v>
      </c>
      <c r="M25" s="146" t="s">
        <v>129</v>
      </c>
      <c r="N25" s="146"/>
      <c r="O25" s="146"/>
      <c r="P25" s="146"/>
      <c r="Q25" s="146"/>
      <c r="R25" s="146"/>
      <c r="S25" s="146"/>
      <c r="T25" s="146"/>
      <c r="U25" s="146"/>
      <c r="V25" s="146"/>
      <c r="W25" s="146"/>
      <c r="X25" s="146"/>
      <c r="Y25" s="146"/>
      <c r="Z25" s="147"/>
    </row>
    <row r="26" spans="2:27" s="87" customFormat="1" ht="26.25" customHeight="1">
      <c r="B26" s="321"/>
      <c r="C26" s="322"/>
      <c r="D26" s="322"/>
      <c r="E26" s="322"/>
      <c r="F26" s="322"/>
      <c r="G26" s="322"/>
      <c r="H26" s="322"/>
      <c r="I26" s="322"/>
      <c r="J26" s="323"/>
      <c r="K26" s="145"/>
      <c r="L26" s="107" t="s">
        <v>112</v>
      </c>
      <c r="M26" s="146" t="s">
        <v>123</v>
      </c>
      <c r="N26" s="146"/>
      <c r="O26" s="146"/>
      <c r="P26" s="146"/>
      <c r="Q26" s="146"/>
      <c r="R26" s="146"/>
      <c r="S26" s="146"/>
      <c r="T26" s="146"/>
      <c r="U26" s="146"/>
      <c r="V26" s="146"/>
      <c r="W26" s="146"/>
      <c r="X26" s="146"/>
      <c r="Y26" s="146"/>
      <c r="Z26" s="147"/>
    </row>
    <row r="27" spans="2:27" s="87" customFormat="1" ht="26.25" customHeight="1">
      <c r="B27" s="330"/>
      <c r="C27" s="331"/>
      <c r="D27" s="331"/>
      <c r="E27" s="331"/>
      <c r="F27" s="331"/>
      <c r="G27" s="331"/>
      <c r="H27" s="331"/>
      <c r="I27" s="331"/>
      <c r="J27" s="332"/>
      <c r="K27" s="148"/>
      <c r="L27" s="149"/>
      <c r="M27" s="149"/>
      <c r="N27" s="149"/>
      <c r="O27" s="149"/>
      <c r="P27" s="149"/>
      <c r="Q27" s="149"/>
      <c r="R27" s="149"/>
      <c r="S27" s="149"/>
      <c r="T27" s="149"/>
      <c r="U27" s="149"/>
      <c r="V27" s="149"/>
      <c r="W27" s="149"/>
      <c r="X27" s="149"/>
      <c r="Y27" s="149"/>
      <c r="Z27" s="150"/>
    </row>
    <row r="28" spans="2:27" s="1" customFormat="1" ht="22.5" customHeight="1">
      <c r="B28" s="318" t="s">
        <v>161</v>
      </c>
      <c r="C28" s="319"/>
      <c r="D28" s="319"/>
      <c r="E28" s="319"/>
      <c r="F28" s="319"/>
      <c r="G28" s="319"/>
      <c r="H28" s="319"/>
      <c r="I28" s="319"/>
      <c r="J28" s="320"/>
      <c r="K28" s="164"/>
      <c r="L28" s="158"/>
      <c r="M28" s="158"/>
      <c r="N28" s="158"/>
      <c r="O28" s="158"/>
      <c r="P28" s="158"/>
      <c r="Q28" s="158"/>
      <c r="R28" s="158"/>
      <c r="S28" s="158"/>
      <c r="T28" s="158"/>
      <c r="U28" s="158"/>
      <c r="V28" s="158"/>
      <c r="W28" s="158"/>
      <c r="X28" s="158"/>
      <c r="Y28" s="158"/>
      <c r="Z28" s="231"/>
    </row>
    <row r="29" spans="2:27" s="1" customFormat="1" ht="22.5" customHeight="1">
      <c r="B29" s="321"/>
      <c r="C29" s="322"/>
      <c r="D29" s="322"/>
      <c r="E29" s="322"/>
      <c r="F29" s="322"/>
      <c r="G29" s="322"/>
      <c r="H29" s="322"/>
      <c r="I29" s="322"/>
      <c r="J29" s="323"/>
      <c r="K29" s="166"/>
      <c r="L29" s="151"/>
      <c r="M29" s="151"/>
      <c r="N29" s="151"/>
      <c r="O29" s="151"/>
      <c r="P29" s="151"/>
      <c r="Q29" s="151"/>
      <c r="R29" s="151"/>
      <c r="S29" s="151"/>
      <c r="T29" s="151"/>
      <c r="U29" s="151"/>
      <c r="V29" s="151"/>
      <c r="W29" s="151"/>
      <c r="X29" s="151"/>
      <c r="Y29" s="151"/>
      <c r="Z29" s="232"/>
    </row>
    <row r="30" spans="2:27" s="1" customFormat="1" ht="22.5" customHeight="1">
      <c r="B30" s="321"/>
      <c r="C30" s="322"/>
      <c r="D30" s="322"/>
      <c r="E30" s="322"/>
      <c r="F30" s="322"/>
      <c r="G30" s="322"/>
      <c r="H30" s="322"/>
      <c r="I30" s="322"/>
      <c r="J30" s="323"/>
      <c r="K30" s="166"/>
      <c r="L30" s="151"/>
      <c r="M30" s="151"/>
      <c r="N30" s="151"/>
      <c r="O30" s="151"/>
      <c r="P30" s="151"/>
      <c r="Q30" s="151"/>
      <c r="R30" s="151"/>
      <c r="S30" s="151"/>
      <c r="T30" s="151"/>
      <c r="U30" s="151"/>
      <c r="V30" s="151"/>
      <c r="W30" s="151"/>
      <c r="X30" s="151"/>
      <c r="Y30" s="151"/>
      <c r="Z30" s="232"/>
    </row>
    <row r="31" spans="2:27" s="1" customFormat="1" ht="22.5" customHeight="1">
      <c r="B31" s="321"/>
      <c r="C31" s="322"/>
      <c r="D31" s="322"/>
      <c r="E31" s="322"/>
      <c r="F31" s="322"/>
      <c r="G31" s="322"/>
      <c r="H31" s="322"/>
      <c r="I31" s="322"/>
      <c r="J31" s="323"/>
      <c r="K31" s="166"/>
      <c r="L31" s="151"/>
      <c r="M31" s="151"/>
      <c r="N31" s="151"/>
      <c r="O31" s="151"/>
      <c r="P31" s="151"/>
      <c r="Q31" s="151"/>
      <c r="R31" s="151"/>
      <c r="S31" s="151"/>
      <c r="T31" s="151"/>
      <c r="U31" s="151"/>
      <c r="V31" s="151"/>
      <c r="W31" s="151"/>
      <c r="X31" s="151"/>
      <c r="Y31" s="151"/>
      <c r="Z31" s="232"/>
    </row>
    <row r="32" spans="2:27" s="1" customFormat="1" ht="22.5" customHeight="1">
      <c r="B32" s="321"/>
      <c r="C32" s="322"/>
      <c r="D32" s="322"/>
      <c r="E32" s="322"/>
      <c r="F32" s="322"/>
      <c r="G32" s="322"/>
      <c r="H32" s="322"/>
      <c r="I32" s="322"/>
      <c r="J32" s="323"/>
      <c r="K32" s="166"/>
      <c r="L32" s="151"/>
      <c r="M32" s="151"/>
      <c r="N32" s="151"/>
      <c r="O32" s="151"/>
      <c r="P32" s="151"/>
      <c r="Q32" s="151"/>
      <c r="R32" s="151"/>
      <c r="S32" s="151"/>
      <c r="T32" s="151"/>
      <c r="U32" s="151"/>
      <c r="V32" s="151"/>
      <c r="W32" s="151"/>
      <c r="X32" s="151"/>
      <c r="Y32" s="151"/>
      <c r="Z32" s="232"/>
    </row>
    <row r="33" spans="2:26" s="1" customFormat="1" ht="22.5" customHeight="1">
      <c r="B33" s="321"/>
      <c r="C33" s="322"/>
      <c r="D33" s="322"/>
      <c r="E33" s="322"/>
      <c r="F33" s="322"/>
      <c r="G33" s="322"/>
      <c r="H33" s="322"/>
      <c r="I33" s="322"/>
      <c r="J33" s="323"/>
      <c r="K33" s="166"/>
      <c r="L33" s="151"/>
      <c r="M33" s="151"/>
      <c r="N33" s="151"/>
      <c r="O33" s="151"/>
      <c r="P33" s="151"/>
      <c r="Q33" s="151"/>
      <c r="R33" s="151"/>
      <c r="S33" s="151"/>
      <c r="T33" s="151"/>
      <c r="U33" s="151"/>
      <c r="V33" s="151"/>
      <c r="W33" s="151"/>
      <c r="X33" s="151"/>
      <c r="Y33" s="151"/>
      <c r="Z33" s="232"/>
    </row>
    <row r="34" spans="2:26" s="1" customFormat="1" ht="22.5" customHeight="1">
      <c r="B34" s="321"/>
      <c r="C34" s="322"/>
      <c r="D34" s="322"/>
      <c r="E34" s="322"/>
      <c r="F34" s="322"/>
      <c r="G34" s="322"/>
      <c r="H34" s="322"/>
      <c r="I34" s="322"/>
      <c r="J34" s="323"/>
      <c r="K34" s="166"/>
      <c r="L34" s="151"/>
      <c r="M34" s="151"/>
      <c r="N34" s="151"/>
      <c r="O34" s="151"/>
      <c r="P34" s="151"/>
      <c r="Q34" s="151"/>
      <c r="R34" s="151"/>
      <c r="S34" s="151"/>
      <c r="T34" s="151"/>
      <c r="U34" s="151"/>
      <c r="V34" s="151"/>
      <c r="W34" s="151"/>
      <c r="X34" s="151"/>
      <c r="Y34" s="151"/>
      <c r="Z34" s="232"/>
    </row>
    <row r="35" spans="2:26" s="1" customFormat="1" ht="22.5" customHeight="1">
      <c r="B35" s="321"/>
      <c r="C35" s="322"/>
      <c r="D35" s="322"/>
      <c r="E35" s="322"/>
      <c r="F35" s="322"/>
      <c r="G35" s="322"/>
      <c r="H35" s="322"/>
      <c r="I35" s="322"/>
      <c r="J35" s="323"/>
      <c r="K35" s="166"/>
      <c r="L35" s="151"/>
      <c r="M35" s="151"/>
      <c r="N35" s="151"/>
      <c r="O35" s="151"/>
      <c r="P35" s="151"/>
      <c r="Q35" s="151"/>
      <c r="R35" s="151"/>
      <c r="S35" s="151"/>
      <c r="T35" s="151"/>
      <c r="U35" s="151"/>
      <c r="V35" s="151"/>
      <c r="W35" s="151"/>
      <c r="X35" s="151"/>
      <c r="Y35" s="151"/>
      <c r="Z35" s="232"/>
    </row>
    <row r="36" spans="2:26" s="1" customFormat="1" ht="22.5" customHeight="1">
      <c r="B36" s="321"/>
      <c r="C36" s="322"/>
      <c r="D36" s="322"/>
      <c r="E36" s="322"/>
      <c r="F36" s="322"/>
      <c r="G36" s="322"/>
      <c r="H36" s="322"/>
      <c r="I36" s="322"/>
      <c r="J36" s="323"/>
      <c r="K36" s="166"/>
      <c r="L36" s="151"/>
      <c r="M36" s="151"/>
      <c r="N36" s="151"/>
      <c r="O36" s="151"/>
      <c r="P36" s="151"/>
      <c r="Q36" s="151"/>
      <c r="R36" s="151"/>
      <c r="S36" s="151"/>
      <c r="T36" s="151"/>
      <c r="U36" s="151"/>
      <c r="V36" s="151"/>
      <c r="W36" s="151"/>
      <c r="X36" s="151"/>
      <c r="Y36" s="151"/>
      <c r="Z36" s="232"/>
    </row>
    <row r="37" spans="2:26" s="1" customFormat="1" ht="22.5" customHeight="1">
      <c r="B37" s="318" t="s">
        <v>174</v>
      </c>
      <c r="C37" s="319"/>
      <c r="D37" s="319"/>
      <c r="E37" s="319"/>
      <c r="F37" s="319"/>
      <c r="G37" s="319"/>
      <c r="H37" s="319"/>
      <c r="I37" s="319"/>
      <c r="J37" s="320"/>
      <c r="K37" s="164"/>
      <c r="L37" s="158"/>
      <c r="M37" s="158"/>
      <c r="N37" s="158"/>
      <c r="O37" s="158"/>
      <c r="P37" s="158"/>
      <c r="Q37" s="158"/>
      <c r="R37" s="158"/>
      <c r="S37" s="158"/>
      <c r="T37" s="158"/>
      <c r="U37" s="158"/>
      <c r="V37" s="158"/>
      <c r="W37" s="158"/>
      <c r="X37" s="158"/>
      <c r="Y37" s="158"/>
      <c r="Z37" s="231"/>
    </row>
    <row r="38" spans="2:26" s="1" customFormat="1" ht="22.5" customHeight="1">
      <c r="B38" s="321"/>
      <c r="C38" s="322"/>
      <c r="D38" s="322"/>
      <c r="E38" s="322"/>
      <c r="F38" s="322"/>
      <c r="G38" s="322"/>
      <c r="H38" s="322"/>
      <c r="I38" s="322"/>
      <c r="J38" s="323"/>
      <c r="K38" s="166"/>
      <c r="L38" s="322" t="s">
        <v>356</v>
      </c>
      <c r="M38" s="322"/>
      <c r="N38" s="151" t="s">
        <v>355</v>
      </c>
      <c r="O38" s="151"/>
      <c r="P38" s="151"/>
      <c r="Q38" s="151"/>
      <c r="R38" s="151"/>
      <c r="S38" s="151"/>
      <c r="T38" s="151"/>
      <c r="U38" s="151"/>
      <c r="V38" s="151"/>
      <c r="W38" s="151"/>
      <c r="X38" s="151"/>
      <c r="Y38" s="151"/>
      <c r="Z38" s="232"/>
    </row>
    <row r="39" spans="2:26" s="1" customFormat="1" ht="22.5" customHeight="1">
      <c r="B39" s="321"/>
      <c r="C39" s="322"/>
      <c r="D39" s="322"/>
      <c r="E39" s="322"/>
      <c r="F39" s="322"/>
      <c r="G39" s="322"/>
      <c r="H39" s="322"/>
      <c r="I39" s="322"/>
      <c r="J39" s="323"/>
      <c r="K39" s="166"/>
      <c r="L39" s="151"/>
      <c r="M39" s="151"/>
      <c r="N39" s="151"/>
      <c r="O39" s="151"/>
      <c r="P39" s="151"/>
      <c r="Q39" s="151"/>
      <c r="R39" s="151"/>
      <c r="S39" s="151"/>
      <c r="T39" s="151"/>
      <c r="U39" s="151"/>
      <c r="V39" s="151"/>
      <c r="W39" s="151"/>
      <c r="X39" s="151"/>
      <c r="Y39" s="151"/>
      <c r="Z39" s="232"/>
    </row>
    <row r="40" spans="2:26" s="1" customFormat="1" ht="22.5" customHeight="1" thickBot="1">
      <c r="B40" s="324"/>
      <c r="C40" s="325"/>
      <c r="D40" s="325"/>
      <c r="E40" s="325"/>
      <c r="F40" s="325"/>
      <c r="G40" s="325"/>
      <c r="H40" s="325"/>
      <c r="I40" s="325"/>
      <c r="J40" s="326"/>
      <c r="K40" s="167"/>
      <c r="L40" s="153"/>
      <c r="M40" s="153"/>
      <c r="N40" s="153"/>
      <c r="O40" s="153"/>
      <c r="P40" s="153"/>
      <c r="Q40" s="153"/>
      <c r="R40" s="153"/>
      <c r="S40" s="153"/>
      <c r="T40" s="153"/>
      <c r="U40" s="153"/>
      <c r="V40" s="153"/>
      <c r="W40" s="153"/>
      <c r="X40" s="153"/>
      <c r="Y40" s="153"/>
      <c r="Z40" s="233"/>
    </row>
    <row r="41" spans="2:26" s="1" customFormat="1" ht="22.5" customHeight="1"/>
    <row r="42" spans="2:26" s="1" customFormat="1" ht="22.5" customHeight="1"/>
    <row r="43" spans="2:26" s="1" customFormat="1" ht="22.5" customHeight="1"/>
    <row r="44" spans="2:26" s="1" customFormat="1" ht="22.5" customHeight="1"/>
    <row r="45" spans="2:26" s="1" customFormat="1" ht="22.5" customHeight="1"/>
  </sheetData>
  <mergeCells count="21">
    <mergeCell ref="G2:W3"/>
    <mergeCell ref="G4:W5"/>
    <mergeCell ref="B7:E7"/>
    <mergeCell ref="G7:K7"/>
    <mergeCell ref="L9:N9"/>
    <mergeCell ref="O9:P9"/>
    <mergeCell ref="R9:AA9"/>
    <mergeCell ref="B16:Z18"/>
    <mergeCell ref="B20:J27"/>
    <mergeCell ref="B28:J36"/>
    <mergeCell ref="B37:J40"/>
    <mergeCell ref="O11:P11"/>
    <mergeCell ref="R11:V11"/>
    <mergeCell ref="O13:P13"/>
    <mergeCell ref="E15:F15"/>
    <mergeCell ref="K15:L15"/>
    <mergeCell ref="N15:P15"/>
    <mergeCell ref="Q15:T15"/>
    <mergeCell ref="R13:Y13"/>
    <mergeCell ref="B15:D15"/>
    <mergeCell ref="L38:M38"/>
  </mergeCells>
  <phoneticPr fontId="1"/>
  <printOptions horizontalCentered="1" verticalCentered="1"/>
  <pageMargins left="0.70866141732283472" right="0.70866141732283472" top="0.74803149606299213" bottom="0.74803149606299213" header="0.31496062992125984" footer="0.31496062992125984"/>
  <pageSetup paperSize="9" scale="7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5"/>
  </sheetPr>
  <dimension ref="A1:AA51"/>
  <sheetViews>
    <sheetView view="pageBreakPreview" zoomScaleNormal="100" zoomScaleSheetLayoutView="100" workbookViewId="0"/>
  </sheetViews>
  <sheetFormatPr defaultColWidth="3.75" defaultRowHeight="22.5" customHeight="1"/>
  <cols>
    <col min="1" max="5" width="3.75" style="81"/>
    <col min="6" max="6" width="1.25" style="81" customWidth="1"/>
    <col min="7" max="19" width="3.75" style="81"/>
    <col min="20" max="20" width="6.5" style="81" bestFit="1" customWidth="1"/>
    <col min="21" max="21" width="4.625" style="81" bestFit="1" customWidth="1"/>
    <col min="22" max="22" width="3.75" style="81"/>
    <col min="23" max="23" width="4.625" style="81" bestFit="1" customWidth="1"/>
    <col min="24" max="24" width="3.75" style="81"/>
    <col min="25" max="25" width="4.625" style="81" bestFit="1" customWidth="1"/>
    <col min="26" max="16384" width="3.75" style="81"/>
  </cols>
  <sheetData>
    <row r="1" spans="1:27" ht="22.5" customHeight="1">
      <c r="A1" s="87" t="s">
        <v>155</v>
      </c>
    </row>
    <row r="2" spans="1:27" ht="22.5" customHeight="1">
      <c r="G2" s="314" t="s">
        <v>0</v>
      </c>
      <c r="H2" s="314"/>
      <c r="I2" s="314"/>
      <c r="J2" s="314"/>
      <c r="K2" s="314"/>
      <c r="L2" s="314"/>
      <c r="M2" s="314"/>
      <c r="N2" s="314"/>
      <c r="O2" s="314"/>
      <c r="P2" s="314"/>
      <c r="Q2" s="314"/>
      <c r="R2" s="314"/>
      <c r="S2" s="314"/>
      <c r="T2" s="314"/>
      <c r="U2" s="314"/>
      <c r="V2" s="314"/>
      <c r="W2" s="314"/>
    </row>
    <row r="3" spans="1:27" ht="22.5" customHeight="1">
      <c r="G3" s="314"/>
      <c r="H3" s="314"/>
      <c r="I3" s="314"/>
      <c r="J3" s="314"/>
      <c r="K3" s="314"/>
      <c r="L3" s="314"/>
      <c r="M3" s="314"/>
      <c r="N3" s="314"/>
      <c r="O3" s="314"/>
      <c r="P3" s="314"/>
      <c r="Q3" s="314"/>
      <c r="R3" s="314"/>
      <c r="S3" s="314"/>
      <c r="T3" s="314"/>
      <c r="U3" s="314"/>
      <c r="V3" s="314"/>
      <c r="W3" s="314"/>
    </row>
    <row r="4" spans="1:27" ht="22.5" customHeight="1">
      <c r="G4" s="315" t="s">
        <v>111</v>
      </c>
      <c r="H4" s="315"/>
      <c r="I4" s="315"/>
      <c r="J4" s="315"/>
      <c r="K4" s="315"/>
      <c r="L4" s="315"/>
      <c r="M4" s="315"/>
      <c r="N4" s="315"/>
      <c r="O4" s="315"/>
      <c r="P4" s="315"/>
      <c r="Q4" s="315"/>
      <c r="R4" s="315"/>
      <c r="S4" s="315"/>
      <c r="T4" s="315"/>
      <c r="U4" s="315"/>
      <c r="V4" s="315"/>
      <c r="W4" s="315"/>
    </row>
    <row r="5" spans="1:27" ht="22.5" customHeight="1">
      <c r="G5" s="315"/>
      <c r="H5" s="315"/>
      <c r="I5" s="315"/>
      <c r="J5" s="315"/>
      <c r="K5" s="315"/>
      <c r="L5" s="315"/>
      <c r="M5" s="315"/>
      <c r="N5" s="315"/>
      <c r="O5" s="315"/>
      <c r="P5" s="315"/>
      <c r="Q5" s="315"/>
      <c r="R5" s="315"/>
      <c r="S5" s="315"/>
      <c r="T5" s="315"/>
      <c r="U5" s="315"/>
      <c r="V5" s="315"/>
      <c r="W5" s="315"/>
    </row>
    <row r="6" spans="1:27" s="1" customFormat="1" ht="22.5" customHeight="1">
      <c r="I6" s="136"/>
      <c r="J6" s="136"/>
      <c r="K6" s="136"/>
      <c r="L6" s="136"/>
      <c r="M6" s="136"/>
      <c r="N6" s="136"/>
      <c r="O6" s="136"/>
      <c r="P6" s="136"/>
      <c r="Q6" s="136"/>
      <c r="R6" s="136"/>
      <c r="T6" s="1" t="s">
        <v>314</v>
      </c>
      <c r="U6" s="137"/>
      <c r="V6" s="1" t="s">
        <v>1</v>
      </c>
      <c r="W6" s="137"/>
      <c r="X6" s="1" t="s">
        <v>2</v>
      </c>
      <c r="Y6" s="137"/>
      <c r="Z6" s="1" t="s">
        <v>3</v>
      </c>
    </row>
    <row r="7" spans="1:27" s="1" customFormat="1" ht="22.5" customHeight="1">
      <c r="B7" s="316" t="s">
        <v>4</v>
      </c>
      <c r="C7" s="316"/>
      <c r="D7" s="316"/>
      <c r="E7" s="316"/>
      <c r="F7" s="136"/>
      <c r="G7" s="316" t="s">
        <v>297</v>
      </c>
      <c r="H7" s="316"/>
      <c r="I7" s="316"/>
      <c r="J7" s="316"/>
      <c r="K7" s="316"/>
      <c r="L7" s="1" t="s">
        <v>5</v>
      </c>
    </row>
    <row r="8" spans="1:27" s="1" customFormat="1" ht="22.5" customHeight="1"/>
    <row r="9" spans="1:27" s="1" customFormat="1" ht="22.5" customHeight="1">
      <c r="L9" s="316" t="s">
        <v>9</v>
      </c>
      <c r="M9" s="316"/>
      <c r="N9" s="316"/>
      <c r="O9" s="316" t="s">
        <v>6</v>
      </c>
      <c r="P9" s="316"/>
      <c r="R9" s="474" t="str">
        <f>IF(申請者住所="","",申請者住所)</f>
        <v/>
      </c>
      <c r="S9" s="474"/>
      <c r="T9" s="474"/>
      <c r="U9" s="474"/>
      <c r="V9" s="474"/>
      <c r="W9" s="474"/>
      <c r="X9" s="474"/>
      <c r="Y9" s="474"/>
      <c r="Z9" s="474"/>
      <c r="AA9" s="474"/>
    </row>
    <row r="10" spans="1:27" s="1" customFormat="1" ht="22.5" customHeight="1">
      <c r="L10" s="136"/>
      <c r="M10" s="136"/>
      <c r="N10" s="136"/>
      <c r="O10" s="136"/>
      <c r="P10" s="136"/>
      <c r="R10" s="139"/>
      <c r="S10" s="139"/>
      <c r="T10" s="139"/>
      <c r="U10" s="139"/>
      <c r="V10" s="139"/>
      <c r="W10" s="139"/>
      <c r="X10" s="139"/>
      <c r="Y10" s="139"/>
      <c r="Z10" s="139"/>
      <c r="AA10" s="139"/>
    </row>
    <row r="11" spans="1:27" s="1" customFormat="1" ht="22.5" customHeight="1">
      <c r="O11" s="316" t="s">
        <v>8</v>
      </c>
      <c r="P11" s="316"/>
      <c r="R11" s="474" t="str">
        <f>IF(申請者氏名="","",申請者氏名)</f>
        <v/>
      </c>
      <c r="S11" s="474"/>
      <c r="T11" s="474"/>
      <c r="U11" s="474"/>
      <c r="V11" s="474"/>
      <c r="W11" s="138"/>
      <c r="X11" s="138"/>
      <c r="Y11" s="138"/>
      <c r="Z11" s="138"/>
      <c r="AA11" s="138"/>
    </row>
    <row r="12" spans="1:27" s="1" customFormat="1" ht="18.75" customHeight="1">
      <c r="O12" s="136"/>
      <c r="P12" s="136"/>
      <c r="R12" s="139"/>
      <c r="S12" s="139"/>
      <c r="T12" s="139"/>
      <c r="U12" s="139"/>
      <c r="V12" s="138"/>
      <c r="W12" s="138"/>
      <c r="X12" s="138"/>
      <c r="Y12" s="138"/>
      <c r="Z12" s="138"/>
      <c r="AA12" s="138"/>
    </row>
    <row r="13" spans="1:27" s="1" customFormat="1" ht="22.5" customHeight="1">
      <c r="O13" s="316" t="s">
        <v>7</v>
      </c>
      <c r="P13" s="316"/>
      <c r="R13" s="628" t="str">
        <f>IF(申請者電話番号="","",申請者電話番号)</f>
        <v/>
      </c>
      <c r="S13" s="628"/>
      <c r="T13" s="628"/>
      <c r="U13" s="628"/>
      <c r="V13" s="628"/>
      <c r="W13" s="628"/>
      <c r="X13" s="628"/>
      <c r="Y13" s="628"/>
      <c r="Z13" s="141"/>
      <c r="AA13" s="141"/>
    </row>
    <row r="14" spans="1:27" s="1" customFormat="1" ht="22.5" customHeight="1"/>
    <row r="15" spans="1:27" s="1" customFormat="1" ht="22.5" customHeight="1">
      <c r="B15" s="483" t="s">
        <v>314</v>
      </c>
      <c r="C15" s="483"/>
      <c r="D15" s="483"/>
      <c r="E15" s="481" t="str">
        <f>IF(様式第４号!E15="","",様式第４号!E15)</f>
        <v/>
      </c>
      <c r="F15" s="481"/>
      <c r="G15" s="157" t="s">
        <v>1</v>
      </c>
      <c r="H15" s="229" t="str">
        <f>IF(様式第４号!H15="","",様式第４号!H15)</f>
        <v/>
      </c>
      <c r="I15" s="157" t="s">
        <v>2</v>
      </c>
      <c r="J15" s="229" t="str">
        <f>IF(様式第４号!J15="","",様式第４号!J15)</f>
        <v/>
      </c>
      <c r="K15" s="473" t="s">
        <v>47</v>
      </c>
      <c r="L15" s="473"/>
      <c r="M15" s="229" t="str">
        <f>IF(様式第４号!M15="","",様式第４号!M15)</f>
        <v/>
      </c>
      <c r="N15" s="473" t="s">
        <v>48</v>
      </c>
      <c r="O15" s="473"/>
      <c r="P15" s="473"/>
      <c r="Q15" s="633" t="str">
        <f>IF(様式第４号!Q15="","",様式第４号!Q15)</f>
        <v/>
      </c>
      <c r="R15" s="633"/>
      <c r="S15" s="633"/>
      <c r="T15" s="633"/>
      <c r="U15" s="157" t="s">
        <v>63</v>
      </c>
      <c r="V15" s="157"/>
      <c r="W15" s="157"/>
      <c r="X15" s="157"/>
      <c r="Y15" s="157"/>
      <c r="Z15" s="157"/>
    </row>
    <row r="16" spans="1:27" s="1" customFormat="1" ht="22.5" customHeight="1">
      <c r="B16" s="333" t="s">
        <v>251</v>
      </c>
      <c r="C16" s="333"/>
      <c r="D16" s="333"/>
      <c r="E16" s="333"/>
      <c r="F16" s="333"/>
      <c r="G16" s="333"/>
      <c r="H16" s="333"/>
      <c r="I16" s="333"/>
      <c r="J16" s="333"/>
      <c r="K16" s="333"/>
      <c r="L16" s="333"/>
      <c r="M16" s="333"/>
      <c r="N16" s="333"/>
      <c r="O16" s="333"/>
      <c r="P16" s="333"/>
      <c r="Q16" s="333"/>
      <c r="R16" s="333"/>
      <c r="S16" s="333"/>
      <c r="T16" s="333"/>
      <c r="U16" s="333"/>
      <c r="V16" s="333"/>
      <c r="W16" s="333"/>
      <c r="X16" s="333"/>
      <c r="Y16" s="333"/>
      <c r="Z16" s="333"/>
    </row>
    <row r="17" spans="2:27" s="1" customFormat="1" ht="22.5" customHeight="1">
      <c r="B17" s="333"/>
      <c r="C17" s="333"/>
      <c r="D17" s="333"/>
      <c r="E17" s="333"/>
      <c r="F17" s="333"/>
      <c r="G17" s="333"/>
      <c r="H17" s="333"/>
      <c r="I17" s="333"/>
      <c r="J17" s="333"/>
      <c r="K17" s="333"/>
      <c r="L17" s="333"/>
      <c r="M17" s="333"/>
      <c r="N17" s="333"/>
      <c r="O17" s="333"/>
      <c r="P17" s="333"/>
      <c r="Q17" s="333"/>
      <c r="R17" s="333"/>
      <c r="S17" s="333"/>
      <c r="T17" s="333"/>
      <c r="U17" s="333"/>
      <c r="V17" s="333"/>
      <c r="W17" s="333"/>
      <c r="X17" s="333"/>
      <c r="Y17" s="333"/>
      <c r="Z17" s="333"/>
    </row>
    <row r="18" spans="2:27" s="1" customFormat="1" ht="22.5" customHeight="1">
      <c r="B18" s="333"/>
      <c r="C18" s="333"/>
      <c r="D18" s="333"/>
      <c r="E18" s="333"/>
      <c r="F18" s="333"/>
      <c r="G18" s="333"/>
      <c r="H18" s="333"/>
      <c r="I18" s="333"/>
      <c r="J18" s="333"/>
      <c r="K18" s="333"/>
      <c r="L18" s="333"/>
      <c r="M18" s="333"/>
      <c r="N18" s="333"/>
      <c r="O18" s="333"/>
      <c r="P18" s="333"/>
      <c r="Q18" s="333"/>
      <c r="R18" s="333"/>
      <c r="S18" s="333"/>
      <c r="T18" s="333"/>
      <c r="U18" s="333"/>
      <c r="V18" s="333"/>
      <c r="W18" s="333"/>
      <c r="X18" s="333"/>
      <c r="Y18" s="333"/>
      <c r="Z18" s="333"/>
    </row>
    <row r="19" spans="2:27" s="1" customFormat="1" ht="22.5" customHeight="1" thickBot="1">
      <c r="AA19" s="95"/>
    </row>
    <row r="20" spans="2:27" s="87" customFormat="1" ht="26.25" customHeight="1">
      <c r="B20" s="327" t="s">
        <v>108</v>
      </c>
      <c r="C20" s="328"/>
      <c r="D20" s="328"/>
      <c r="E20" s="328"/>
      <c r="F20" s="328"/>
      <c r="G20" s="328"/>
      <c r="H20" s="328"/>
      <c r="I20" s="328"/>
      <c r="J20" s="329"/>
      <c r="K20" s="230"/>
      <c r="L20" s="143"/>
      <c r="M20" s="143"/>
      <c r="N20" s="143"/>
      <c r="O20" s="143"/>
      <c r="P20" s="143"/>
      <c r="Q20" s="143"/>
      <c r="R20" s="143"/>
      <c r="S20" s="143"/>
      <c r="T20" s="143"/>
      <c r="U20" s="143"/>
      <c r="V20" s="143"/>
      <c r="W20" s="143"/>
      <c r="X20" s="143"/>
      <c r="Y20" s="143"/>
      <c r="Z20" s="144"/>
    </row>
    <row r="21" spans="2:27" s="87" customFormat="1" ht="26.25" customHeight="1">
      <c r="B21" s="321"/>
      <c r="C21" s="322"/>
      <c r="D21" s="322"/>
      <c r="E21" s="322"/>
      <c r="F21" s="322"/>
      <c r="G21" s="322"/>
      <c r="H21" s="322"/>
      <c r="I21" s="322"/>
      <c r="J21" s="323"/>
      <c r="K21" s="152"/>
      <c r="L21" s="146"/>
      <c r="M21" s="146" t="s">
        <v>49</v>
      </c>
      <c r="N21" s="681"/>
      <c r="O21" s="620"/>
      <c r="P21" s="620"/>
      <c r="Q21" s="620"/>
      <c r="R21" s="620"/>
      <c r="S21" s="620"/>
      <c r="T21" s="620"/>
      <c r="U21" s="620"/>
      <c r="V21" s="146"/>
      <c r="W21" s="146" t="s">
        <v>44</v>
      </c>
      <c r="X21" s="146"/>
      <c r="Y21" s="146"/>
      <c r="Z21" s="147"/>
    </row>
    <row r="22" spans="2:27" s="87" customFormat="1" ht="26.25" customHeight="1">
      <c r="B22" s="330"/>
      <c r="C22" s="331"/>
      <c r="D22" s="331"/>
      <c r="E22" s="331"/>
      <c r="F22" s="331"/>
      <c r="G22" s="331"/>
      <c r="H22" s="331"/>
      <c r="I22" s="331"/>
      <c r="J22" s="332"/>
      <c r="K22" s="163"/>
      <c r="L22" s="149"/>
      <c r="M22" s="149"/>
      <c r="N22" s="149"/>
      <c r="O22" s="149"/>
      <c r="P22" s="149"/>
      <c r="Q22" s="149"/>
      <c r="R22" s="149"/>
      <c r="S22" s="149"/>
      <c r="T22" s="149"/>
      <c r="U22" s="149"/>
      <c r="V22" s="149"/>
      <c r="W22" s="149"/>
      <c r="X22" s="149"/>
      <c r="Y22" s="149"/>
      <c r="Z22" s="150"/>
    </row>
    <row r="23" spans="2:27" s="87" customFormat="1" ht="26.25" customHeight="1">
      <c r="B23" s="321" t="s">
        <v>128</v>
      </c>
      <c r="C23" s="322"/>
      <c r="D23" s="322"/>
      <c r="E23" s="322"/>
      <c r="F23" s="322"/>
      <c r="G23" s="322"/>
      <c r="H23" s="322"/>
      <c r="I23" s="322"/>
      <c r="J23" s="323"/>
      <c r="K23" s="152"/>
      <c r="L23" s="146"/>
      <c r="M23" s="146"/>
      <c r="N23" s="146"/>
      <c r="O23" s="146"/>
      <c r="P23" s="146"/>
      <c r="Q23" s="146"/>
      <c r="R23" s="146"/>
      <c r="S23" s="146"/>
      <c r="T23" s="146"/>
      <c r="U23" s="146"/>
      <c r="V23" s="146"/>
      <c r="W23" s="146"/>
      <c r="X23" s="146"/>
      <c r="Y23" s="146"/>
      <c r="Z23" s="147"/>
    </row>
    <row r="24" spans="2:27" s="87" customFormat="1" ht="26.25" customHeight="1">
      <c r="B24" s="321"/>
      <c r="C24" s="322"/>
      <c r="D24" s="322"/>
      <c r="E24" s="322"/>
      <c r="F24" s="322"/>
      <c r="G24" s="322"/>
      <c r="H24" s="322"/>
      <c r="I24" s="322"/>
      <c r="J24" s="323"/>
      <c r="K24" s="152"/>
      <c r="L24" s="107" t="s">
        <v>295</v>
      </c>
      <c r="M24" s="146" t="s">
        <v>119</v>
      </c>
      <c r="N24" s="146"/>
      <c r="O24" s="146"/>
      <c r="P24" s="146"/>
      <c r="Q24" s="146"/>
      <c r="R24" s="146"/>
      <c r="S24" s="146"/>
      <c r="T24" s="146"/>
      <c r="U24" s="146"/>
      <c r="V24" s="146"/>
      <c r="W24" s="146"/>
      <c r="X24" s="146"/>
      <c r="Y24" s="146"/>
      <c r="Z24" s="147"/>
    </row>
    <row r="25" spans="2:27" s="87" customFormat="1" ht="26.25" customHeight="1">
      <c r="B25" s="321"/>
      <c r="C25" s="322"/>
      <c r="D25" s="322"/>
      <c r="E25" s="322"/>
      <c r="F25" s="322"/>
      <c r="G25" s="322"/>
      <c r="H25" s="322"/>
      <c r="I25" s="322"/>
      <c r="J25" s="323"/>
      <c r="K25" s="152"/>
      <c r="L25" s="107" t="s">
        <v>112</v>
      </c>
      <c r="M25" s="146" t="s">
        <v>120</v>
      </c>
      <c r="N25" s="146"/>
      <c r="O25" s="146"/>
      <c r="P25" s="146"/>
      <c r="Q25" s="146"/>
      <c r="R25" s="146"/>
      <c r="S25" s="146"/>
      <c r="T25" s="146"/>
      <c r="U25" s="146"/>
      <c r="V25" s="146"/>
      <c r="W25" s="146"/>
      <c r="X25" s="146"/>
      <c r="Y25" s="146"/>
      <c r="Z25" s="147"/>
    </row>
    <row r="26" spans="2:27" s="87" customFormat="1" ht="26.25" customHeight="1">
      <c r="B26" s="321"/>
      <c r="C26" s="322"/>
      <c r="D26" s="322"/>
      <c r="E26" s="322"/>
      <c r="F26" s="322"/>
      <c r="G26" s="322"/>
      <c r="H26" s="322"/>
      <c r="I26" s="322"/>
      <c r="J26" s="323"/>
      <c r="K26" s="152"/>
      <c r="L26" s="107" t="s">
        <v>112</v>
      </c>
      <c r="M26" s="146" t="s">
        <v>121</v>
      </c>
      <c r="N26" s="146"/>
      <c r="O26" s="146"/>
      <c r="P26" s="146"/>
      <c r="Q26" s="146"/>
      <c r="R26" s="146"/>
      <c r="S26" s="146"/>
      <c r="T26" s="146"/>
      <c r="U26" s="146"/>
      <c r="V26" s="146"/>
      <c r="W26" s="146"/>
      <c r="X26" s="146"/>
      <c r="Y26" s="146"/>
      <c r="Z26" s="147"/>
    </row>
    <row r="27" spans="2:27" s="87" customFormat="1" ht="26.25" customHeight="1">
      <c r="B27" s="321"/>
      <c r="C27" s="322"/>
      <c r="D27" s="322"/>
      <c r="E27" s="322"/>
      <c r="F27" s="322"/>
      <c r="G27" s="322"/>
      <c r="H27" s="322"/>
      <c r="I27" s="322"/>
      <c r="J27" s="323"/>
      <c r="K27" s="152"/>
      <c r="L27" s="107" t="s">
        <v>112</v>
      </c>
      <c r="M27" s="146" t="s">
        <v>122</v>
      </c>
      <c r="N27" s="146"/>
      <c r="O27" s="146"/>
      <c r="P27" s="146"/>
      <c r="Q27" s="146"/>
      <c r="R27" s="146"/>
      <c r="S27" s="146"/>
      <c r="T27" s="146"/>
      <c r="U27" s="146"/>
      <c r="V27" s="146"/>
      <c r="W27" s="146"/>
      <c r="X27" s="146"/>
      <c r="Y27" s="146"/>
      <c r="Z27" s="147"/>
    </row>
    <row r="28" spans="2:27" s="87" customFormat="1" ht="26.25" customHeight="1">
      <c r="B28" s="321"/>
      <c r="C28" s="322"/>
      <c r="D28" s="322"/>
      <c r="E28" s="322"/>
      <c r="F28" s="322"/>
      <c r="G28" s="322"/>
      <c r="H28" s="322"/>
      <c r="I28" s="322"/>
      <c r="J28" s="323"/>
      <c r="K28" s="152"/>
      <c r="L28" s="107" t="s">
        <v>112</v>
      </c>
      <c r="M28" s="146" t="s">
        <v>130</v>
      </c>
      <c r="N28" s="146"/>
      <c r="O28" s="146"/>
      <c r="P28" s="146"/>
      <c r="Q28" s="146"/>
      <c r="R28" s="146"/>
      <c r="S28" s="146"/>
      <c r="T28" s="146"/>
      <c r="U28" s="146"/>
      <c r="V28" s="146"/>
      <c r="W28" s="146"/>
      <c r="X28" s="146"/>
      <c r="Y28" s="146"/>
      <c r="Z28" s="147"/>
    </row>
    <row r="29" spans="2:27" s="87" customFormat="1" ht="26.25" customHeight="1">
      <c r="B29" s="321"/>
      <c r="C29" s="322"/>
      <c r="D29" s="322"/>
      <c r="E29" s="322"/>
      <c r="F29" s="322"/>
      <c r="G29" s="322"/>
      <c r="H29" s="322"/>
      <c r="I29" s="322"/>
      <c r="J29" s="323"/>
      <c r="K29" s="152"/>
      <c r="L29" s="107" t="s">
        <v>112</v>
      </c>
      <c r="M29" s="146" t="s">
        <v>123</v>
      </c>
      <c r="N29" s="146"/>
      <c r="O29" s="146"/>
      <c r="P29" s="146"/>
      <c r="Q29" s="146"/>
      <c r="R29" s="146"/>
      <c r="S29" s="146"/>
      <c r="T29" s="146"/>
      <c r="U29" s="146"/>
      <c r="V29" s="146"/>
      <c r="W29" s="146"/>
      <c r="X29" s="146"/>
      <c r="Y29" s="146"/>
      <c r="Z29" s="147"/>
    </row>
    <row r="30" spans="2:27" s="87" customFormat="1" ht="26.25" customHeight="1">
      <c r="B30" s="330"/>
      <c r="C30" s="331"/>
      <c r="D30" s="331"/>
      <c r="E30" s="331"/>
      <c r="F30" s="331"/>
      <c r="G30" s="331"/>
      <c r="H30" s="331"/>
      <c r="I30" s="331"/>
      <c r="J30" s="332"/>
      <c r="K30" s="163"/>
      <c r="L30" s="149"/>
      <c r="M30" s="149"/>
      <c r="N30" s="149"/>
      <c r="O30" s="149"/>
      <c r="P30" s="149"/>
      <c r="Q30" s="149"/>
      <c r="R30" s="149"/>
      <c r="S30" s="149"/>
      <c r="T30" s="149"/>
      <c r="U30" s="149"/>
      <c r="V30" s="149"/>
      <c r="W30" s="149"/>
      <c r="X30" s="149"/>
      <c r="Y30" s="149"/>
      <c r="Z30" s="150"/>
    </row>
    <row r="31" spans="2:27" s="87" customFormat="1" ht="26.25" customHeight="1">
      <c r="B31" s="318" t="s">
        <v>110</v>
      </c>
      <c r="C31" s="319"/>
      <c r="D31" s="319"/>
      <c r="E31" s="319"/>
      <c r="F31" s="319"/>
      <c r="G31" s="319"/>
      <c r="H31" s="319"/>
      <c r="I31" s="319"/>
      <c r="J31" s="320"/>
      <c r="K31" s="682"/>
      <c r="L31" s="683"/>
      <c r="M31" s="683"/>
      <c r="N31" s="683"/>
      <c r="O31" s="683"/>
      <c r="P31" s="683"/>
      <c r="Q31" s="683"/>
      <c r="R31" s="683"/>
      <c r="S31" s="683"/>
      <c r="T31" s="683"/>
      <c r="U31" s="683"/>
      <c r="V31" s="683"/>
      <c r="W31" s="683"/>
      <c r="X31" s="683"/>
      <c r="Y31" s="683"/>
      <c r="Z31" s="684"/>
    </row>
    <row r="32" spans="2:27" s="87" customFormat="1" ht="26.25" customHeight="1">
      <c r="B32" s="321"/>
      <c r="C32" s="322"/>
      <c r="D32" s="322"/>
      <c r="E32" s="322"/>
      <c r="F32" s="322"/>
      <c r="G32" s="322"/>
      <c r="H32" s="322"/>
      <c r="I32" s="322"/>
      <c r="J32" s="323"/>
      <c r="K32" s="685"/>
      <c r="L32" s="686"/>
      <c r="M32" s="686"/>
      <c r="N32" s="686"/>
      <c r="O32" s="686"/>
      <c r="P32" s="686"/>
      <c r="Q32" s="686"/>
      <c r="R32" s="686"/>
      <c r="S32" s="686"/>
      <c r="T32" s="686"/>
      <c r="U32" s="686"/>
      <c r="V32" s="686"/>
      <c r="W32" s="686"/>
      <c r="X32" s="686"/>
      <c r="Y32" s="686"/>
      <c r="Z32" s="687"/>
    </row>
    <row r="33" spans="2:26" s="87" customFormat="1" ht="26.25" customHeight="1">
      <c r="B33" s="321"/>
      <c r="C33" s="322"/>
      <c r="D33" s="322"/>
      <c r="E33" s="322"/>
      <c r="F33" s="322"/>
      <c r="G33" s="322"/>
      <c r="H33" s="322"/>
      <c r="I33" s="322"/>
      <c r="J33" s="323"/>
      <c r="K33" s="685"/>
      <c r="L33" s="686"/>
      <c r="M33" s="686"/>
      <c r="N33" s="686"/>
      <c r="O33" s="686"/>
      <c r="P33" s="686"/>
      <c r="Q33" s="686"/>
      <c r="R33" s="686"/>
      <c r="S33" s="686"/>
      <c r="T33" s="686"/>
      <c r="U33" s="686"/>
      <c r="V33" s="686"/>
      <c r="W33" s="686"/>
      <c r="X33" s="686"/>
      <c r="Y33" s="686"/>
      <c r="Z33" s="687"/>
    </row>
    <row r="34" spans="2:26" s="87" customFormat="1" ht="26.25" customHeight="1">
      <c r="B34" s="321"/>
      <c r="C34" s="322"/>
      <c r="D34" s="322"/>
      <c r="E34" s="322"/>
      <c r="F34" s="322"/>
      <c r="G34" s="322"/>
      <c r="H34" s="322"/>
      <c r="I34" s="322"/>
      <c r="J34" s="323"/>
      <c r="K34" s="685"/>
      <c r="L34" s="686"/>
      <c r="M34" s="686"/>
      <c r="N34" s="686"/>
      <c r="O34" s="686"/>
      <c r="P34" s="686"/>
      <c r="Q34" s="686"/>
      <c r="R34" s="686"/>
      <c r="S34" s="686"/>
      <c r="T34" s="686"/>
      <c r="U34" s="686"/>
      <c r="V34" s="686"/>
      <c r="W34" s="686"/>
      <c r="X34" s="686"/>
      <c r="Y34" s="686"/>
      <c r="Z34" s="687"/>
    </row>
    <row r="35" spans="2:26" s="87" customFormat="1" ht="26.25" customHeight="1">
      <c r="B35" s="321"/>
      <c r="C35" s="322"/>
      <c r="D35" s="322"/>
      <c r="E35" s="322"/>
      <c r="F35" s="322"/>
      <c r="G35" s="322"/>
      <c r="H35" s="322"/>
      <c r="I35" s="322"/>
      <c r="J35" s="323"/>
      <c r="K35" s="685"/>
      <c r="L35" s="686"/>
      <c r="M35" s="686"/>
      <c r="N35" s="686"/>
      <c r="O35" s="686"/>
      <c r="P35" s="686"/>
      <c r="Q35" s="686"/>
      <c r="R35" s="686"/>
      <c r="S35" s="686"/>
      <c r="T35" s="686"/>
      <c r="U35" s="686"/>
      <c r="V35" s="686"/>
      <c r="W35" s="686"/>
      <c r="X35" s="686"/>
      <c r="Y35" s="686"/>
      <c r="Z35" s="687"/>
    </row>
    <row r="36" spans="2:26" s="87" customFormat="1" ht="26.25" customHeight="1" thickBot="1">
      <c r="B36" s="324"/>
      <c r="C36" s="325"/>
      <c r="D36" s="325"/>
      <c r="E36" s="325"/>
      <c r="F36" s="325"/>
      <c r="G36" s="325"/>
      <c r="H36" s="325"/>
      <c r="I36" s="325"/>
      <c r="J36" s="326"/>
      <c r="K36" s="688"/>
      <c r="L36" s="689"/>
      <c r="M36" s="689"/>
      <c r="N36" s="689"/>
      <c r="O36" s="689"/>
      <c r="P36" s="689"/>
      <c r="Q36" s="689"/>
      <c r="R36" s="689"/>
      <c r="S36" s="689"/>
      <c r="T36" s="689"/>
      <c r="U36" s="689"/>
      <c r="V36" s="689"/>
      <c r="W36" s="689"/>
      <c r="X36" s="689"/>
      <c r="Y36" s="689"/>
      <c r="Z36" s="690"/>
    </row>
    <row r="37" spans="2:26" s="1" customFormat="1" ht="22.5" customHeight="1"/>
    <row r="38" spans="2:26" s="1" customFormat="1" ht="22.5" customHeight="1"/>
    <row r="39" spans="2:26" s="1" customFormat="1" ht="22.5" customHeight="1"/>
    <row r="40" spans="2:26" s="1" customFormat="1" ht="22.5" customHeight="1"/>
    <row r="41" spans="2:26" s="1" customFormat="1" ht="22.5" customHeight="1"/>
    <row r="42" spans="2:26" s="1" customFormat="1" ht="22.5" customHeight="1"/>
    <row r="43" spans="2:26" s="1" customFormat="1" ht="22.5" customHeight="1"/>
    <row r="44" spans="2:26" s="1" customFormat="1" ht="22.5" customHeight="1"/>
    <row r="45" spans="2:26" s="1" customFormat="1" ht="22.5" customHeight="1"/>
    <row r="46" spans="2:26" s="1" customFormat="1" ht="22.5" customHeight="1"/>
    <row r="47" spans="2:26" s="1" customFormat="1" ht="22.5" customHeight="1"/>
    <row r="48" spans="2:26" s="1" customFormat="1" ht="22.5" customHeight="1"/>
    <row r="49" s="1" customFormat="1" ht="22.5" customHeight="1"/>
    <row r="50" s="1" customFormat="1" ht="22.5" customHeight="1"/>
    <row r="51" s="1" customFormat="1" ht="22.5" customHeight="1"/>
  </sheetData>
  <mergeCells count="22">
    <mergeCell ref="B23:J30"/>
    <mergeCell ref="N21:U21"/>
    <mergeCell ref="B20:J22"/>
    <mergeCell ref="B31:J36"/>
    <mergeCell ref="K31:Z36"/>
    <mergeCell ref="O11:P11"/>
    <mergeCell ref="R11:V11"/>
    <mergeCell ref="O13:P13"/>
    <mergeCell ref="B16:Z18"/>
    <mergeCell ref="E15:F15"/>
    <mergeCell ref="K15:L15"/>
    <mergeCell ref="N15:P15"/>
    <mergeCell ref="Q15:T15"/>
    <mergeCell ref="R13:Y13"/>
    <mergeCell ref="B15:D15"/>
    <mergeCell ref="G2:W3"/>
    <mergeCell ref="G4:W5"/>
    <mergeCell ref="B7:E7"/>
    <mergeCell ref="G7:K7"/>
    <mergeCell ref="L9:N9"/>
    <mergeCell ref="O9:P9"/>
    <mergeCell ref="R9:AA9"/>
  </mergeCells>
  <phoneticPr fontId="1"/>
  <printOptions horizontalCentered="1"/>
  <pageMargins left="0.70866141732283472" right="0.70866141732283472" top="0.74803149606299213" bottom="0.74803149606299213" header="0.31496062992125984" footer="0.31496062992125984"/>
  <pageSetup paperSize="9" scale="7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A51"/>
  <sheetViews>
    <sheetView view="pageBreakPreview" zoomScaleNormal="100" zoomScaleSheetLayoutView="100" workbookViewId="0"/>
  </sheetViews>
  <sheetFormatPr defaultColWidth="3.75" defaultRowHeight="22.5" customHeight="1"/>
  <cols>
    <col min="1" max="5" width="3.75" style="81"/>
    <col min="6" max="6" width="1.25" style="81" customWidth="1"/>
    <col min="7" max="9" width="3.75" style="81"/>
    <col min="10" max="10" width="4.5" style="81" bestFit="1" customWidth="1"/>
    <col min="11" max="12" width="3.75" style="81"/>
    <col min="13" max="13" width="4.5" style="81" bestFit="1" customWidth="1"/>
    <col min="14" max="19" width="3.75" style="81"/>
    <col min="20" max="20" width="6.5" style="81" bestFit="1" customWidth="1"/>
    <col min="21" max="21" width="4.625" style="81" bestFit="1" customWidth="1"/>
    <col min="22" max="22" width="3.75" style="81"/>
    <col min="23" max="23" width="4.625" style="81" bestFit="1" customWidth="1"/>
    <col min="24" max="24" width="3.75" style="81"/>
    <col min="25" max="25" width="4.625" style="81" bestFit="1" customWidth="1"/>
    <col min="26" max="16384" width="3.75" style="81"/>
  </cols>
  <sheetData>
    <row r="1" spans="1:27" ht="22.5" customHeight="1">
      <c r="A1" s="87" t="s">
        <v>156</v>
      </c>
    </row>
    <row r="2" spans="1:27" ht="22.5" customHeight="1">
      <c r="G2" s="314" t="s">
        <v>0</v>
      </c>
      <c r="H2" s="314"/>
      <c r="I2" s="314"/>
      <c r="J2" s="314"/>
      <c r="K2" s="314"/>
      <c r="L2" s="314"/>
      <c r="M2" s="314"/>
      <c r="N2" s="314"/>
      <c r="O2" s="314"/>
      <c r="P2" s="314"/>
      <c r="Q2" s="314"/>
      <c r="R2" s="314"/>
      <c r="S2" s="314"/>
      <c r="T2" s="314"/>
      <c r="U2" s="314"/>
      <c r="V2" s="314"/>
      <c r="W2" s="314"/>
    </row>
    <row r="3" spans="1:27" ht="22.5" customHeight="1">
      <c r="G3" s="314"/>
      <c r="H3" s="314"/>
      <c r="I3" s="314"/>
      <c r="J3" s="314"/>
      <c r="K3" s="314"/>
      <c r="L3" s="314"/>
      <c r="M3" s="314"/>
      <c r="N3" s="314"/>
      <c r="O3" s="314"/>
      <c r="P3" s="314"/>
      <c r="Q3" s="314"/>
      <c r="R3" s="314"/>
      <c r="S3" s="314"/>
      <c r="T3" s="314"/>
      <c r="U3" s="314"/>
      <c r="V3" s="314"/>
      <c r="W3" s="314"/>
    </row>
    <row r="4" spans="1:27" ht="22.5" customHeight="1">
      <c r="G4" s="315" t="s">
        <v>68</v>
      </c>
      <c r="H4" s="315"/>
      <c r="I4" s="315"/>
      <c r="J4" s="315"/>
      <c r="K4" s="315"/>
      <c r="L4" s="315"/>
      <c r="M4" s="315"/>
      <c r="N4" s="315"/>
      <c r="O4" s="315"/>
      <c r="P4" s="315"/>
      <c r="Q4" s="315"/>
      <c r="R4" s="315"/>
      <c r="S4" s="315"/>
      <c r="T4" s="315"/>
      <c r="U4" s="315"/>
      <c r="V4" s="315"/>
      <c r="W4" s="315"/>
    </row>
    <row r="5" spans="1:27" ht="22.5" customHeight="1">
      <c r="G5" s="315"/>
      <c r="H5" s="315"/>
      <c r="I5" s="315"/>
      <c r="J5" s="315"/>
      <c r="K5" s="315"/>
      <c r="L5" s="315"/>
      <c r="M5" s="315"/>
      <c r="N5" s="315"/>
      <c r="O5" s="315"/>
      <c r="P5" s="315"/>
      <c r="Q5" s="315"/>
      <c r="R5" s="315"/>
      <c r="S5" s="315"/>
      <c r="T5" s="315"/>
      <c r="U5" s="315"/>
      <c r="V5" s="315"/>
      <c r="W5" s="315"/>
    </row>
    <row r="6" spans="1:27" s="1" customFormat="1" ht="22.5" customHeight="1">
      <c r="I6" s="136"/>
      <c r="J6" s="136"/>
      <c r="K6" s="136"/>
      <c r="L6" s="136"/>
      <c r="M6" s="136"/>
      <c r="N6" s="136"/>
      <c r="O6" s="136"/>
      <c r="P6" s="136"/>
      <c r="Q6" s="136"/>
      <c r="R6" s="136"/>
      <c r="T6" s="1" t="s">
        <v>314</v>
      </c>
      <c r="U6" s="137"/>
      <c r="V6" s="1" t="s">
        <v>1</v>
      </c>
      <c r="W6" s="137"/>
      <c r="X6" s="1" t="s">
        <v>2</v>
      </c>
      <c r="Y6" s="137"/>
      <c r="Z6" s="1" t="s">
        <v>3</v>
      </c>
    </row>
    <row r="7" spans="1:27" s="1" customFormat="1" ht="22.5" customHeight="1">
      <c r="B7" s="316" t="s">
        <v>4</v>
      </c>
      <c r="C7" s="316"/>
      <c r="D7" s="316"/>
      <c r="E7" s="316"/>
      <c r="F7" s="136"/>
      <c r="G7" s="316" t="s">
        <v>297</v>
      </c>
      <c r="H7" s="316"/>
      <c r="I7" s="316"/>
      <c r="J7" s="316"/>
      <c r="K7" s="316"/>
      <c r="L7" s="1" t="s">
        <v>5</v>
      </c>
    </row>
    <row r="8" spans="1:27" s="1" customFormat="1" ht="22.5" customHeight="1"/>
    <row r="9" spans="1:27" s="1" customFormat="1" ht="22.5" customHeight="1">
      <c r="L9" s="316" t="s">
        <v>9</v>
      </c>
      <c r="M9" s="316"/>
      <c r="N9" s="316"/>
      <c r="O9" s="316" t="s">
        <v>6</v>
      </c>
      <c r="P9" s="316"/>
      <c r="R9" s="474" t="str">
        <f>IF(申請者住所="","",申請者住所)</f>
        <v/>
      </c>
      <c r="S9" s="474"/>
      <c r="T9" s="474"/>
      <c r="U9" s="474"/>
      <c r="V9" s="474"/>
      <c r="W9" s="474"/>
      <c r="X9" s="474"/>
      <c r="Y9" s="474"/>
      <c r="Z9" s="474"/>
      <c r="AA9" s="474"/>
    </row>
    <row r="10" spans="1:27" s="1" customFormat="1" ht="22.5" customHeight="1">
      <c r="L10" s="136"/>
      <c r="M10" s="136"/>
      <c r="N10" s="136"/>
      <c r="O10" s="136"/>
      <c r="P10" s="136"/>
      <c r="R10" s="139"/>
      <c r="S10" s="139"/>
      <c r="T10" s="139"/>
      <c r="U10" s="139"/>
      <c r="V10" s="139"/>
      <c r="W10" s="139"/>
      <c r="X10" s="139"/>
      <c r="Y10" s="139"/>
      <c r="Z10" s="139"/>
      <c r="AA10" s="139"/>
    </row>
    <row r="11" spans="1:27" s="1" customFormat="1" ht="22.5" customHeight="1">
      <c r="O11" s="316" t="s">
        <v>8</v>
      </c>
      <c r="P11" s="316"/>
      <c r="R11" s="474" t="str">
        <f>IF(申請者氏名="","",申請者氏名)</f>
        <v/>
      </c>
      <c r="S11" s="474"/>
      <c r="T11" s="474"/>
      <c r="U11" s="474"/>
      <c r="V11" s="474"/>
      <c r="W11" s="138"/>
      <c r="X11" s="138"/>
      <c r="Y11" s="138"/>
      <c r="Z11" s="138"/>
      <c r="AA11" s="138"/>
    </row>
    <row r="12" spans="1:27" s="1" customFormat="1" ht="18.75" customHeight="1">
      <c r="O12" s="136"/>
      <c r="P12" s="136"/>
      <c r="R12" s="139"/>
      <c r="S12" s="139"/>
      <c r="T12" s="139"/>
      <c r="U12" s="139"/>
      <c r="V12" s="138"/>
      <c r="W12" s="138"/>
      <c r="X12" s="138"/>
      <c r="Y12" s="138"/>
      <c r="Z12" s="138"/>
      <c r="AA12" s="138"/>
    </row>
    <row r="13" spans="1:27" s="1" customFormat="1" ht="22.5" customHeight="1">
      <c r="O13" s="316" t="s">
        <v>7</v>
      </c>
      <c r="P13" s="316"/>
      <c r="R13" s="628" t="str">
        <f>IF(申請者電話番号="","",申請者電話番号)</f>
        <v/>
      </c>
      <c r="S13" s="628"/>
      <c r="T13" s="628"/>
      <c r="U13" s="628"/>
      <c r="V13" s="628"/>
      <c r="W13" s="628"/>
      <c r="X13" s="628"/>
      <c r="Y13" s="628"/>
      <c r="Z13" s="141"/>
      <c r="AA13" s="141"/>
    </row>
    <row r="14" spans="1:27" s="1" customFormat="1" ht="22.5" customHeight="1"/>
    <row r="15" spans="1:27" s="1" customFormat="1" ht="22.5" customHeight="1">
      <c r="B15" s="483" t="s">
        <v>314</v>
      </c>
      <c r="C15" s="483"/>
      <c r="D15" s="483"/>
      <c r="E15" s="481" t="str">
        <f>IF(様式第４号!E15="","",様式第４号!E15)</f>
        <v/>
      </c>
      <c r="F15" s="481"/>
      <c r="G15" s="157" t="s">
        <v>1</v>
      </c>
      <c r="H15" s="229" t="str">
        <f>IF(様式第４号!H15="","",様式第４号!H15)</f>
        <v/>
      </c>
      <c r="I15" s="157" t="s">
        <v>2</v>
      </c>
      <c r="J15" s="229" t="str">
        <f>IF(様式第４号!J15="","",様式第４号!J15)</f>
        <v/>
      </c>
      <c r="K15" s="473" t="s">
        <v>47</v>
      </c>
      <c r="L15" s="473"/>
      <c r="M15" s="229" t="str">
        <f>IF(様式第４号!M15="","",様式第４号!M15)</f>
        <v/>
      </c>
      <c r="N15" s="473" t="s">
        <v>48</v>
      </c>
      <c r="O15" s="473"/>
      <c r="P15" s="473"/>
      <c r="Q15" s="633" t="str">
        <f>IF(様式第４号!Q15="","",様式第４号!Q15)</f>
        <v/>
      </c>
      <c r="R15" s="633"/>
      <c r="S15" s="633"/>
      <c r="T15" s="633"/>
      <c r="U15" s="157" t="s">
        <v>63</v>
      </c>
      <c r="V15" s="157"/>
      <c r="W15" s="157"/>
      <c r="X15" s="157"/>
      <c r="Y15" s="157"/>
      <c r="Z15" s="157"/>
    </row>
    <row r="16" spans="1:27" s="1" customFormat="1" ht="22.5" customHeight="1">
      <c r="B16" s="333" t="s">
        <v>574</v>
      </c>
      <c r="C16" s="333"/>
      <c r="D16" s="333"/>
      <c r="E16" s="333"/>
      <c r="F16" s="333"/>
      <c r="G16" s="333"/>
      <c r="H16" s="333"/>
      <c r="I16" s="333"/>
      <c r="J16" s="333"/>
      <c r="K16" s="333"/>
      <c r="L16" s="333"/>
      <c r="M16" s="333"/>
      <c r="N16" s="333"/>
      <c r="O16" s="333"/>
      <c r="P16" s="333"/>
      <c r="Q16" s="333"/>
      <c r="R16" s="333"/>
      <c r="S16" s="333"/>
      <c r="T16" s="333"/>
      <c r="U16" s="333"/>
      <c r="V16" s="333"/>
      <c r="W16" s="333"/>
      <c r="X16" s="333"/>
      <c r="Y16" s="333"/>
      <c r="Z16" s="333"/>
    </row>
    <row r="17" spans="2:27" s="1" customFormat="1" ht="22.5" customHeight="1">
      <c r="B17" s="333"/>
      <c r="C17" s="333"/>
      <c r="D17" s="333"/>
      <c r="E17" s="333"/>
      <c r="F17" s="333"/>
      <c r="G17" s="333"/>
      <c r="H17" s="333"/>
      <c r="I17" s="333"/>
      <c r="J17" s="333"/>
      <c r="K17" s="333"/>
      <c r="L17" s="333"/>
      <c r="M17" s="333"/>
      <c r="N17" s="333"/>
      <c r="O17" s="333"/>
      <c r="P17" s="333"/>
      <c r="Q17" s="333"/>
      <c r="R17" s="333"/>
      <c r="S17" s="333"/>
      <c r="T17" s="333"/>
      <c r="U17" s="333"/>
      <c r="V17" s="333"/>
      <c r="W17" s="333"/>
      <c r="X17" s="333"/>
      <c r="Y17" s="333"/>
      <c r="Z17" s="333"/>
    </row>
    <row r="18" spans="2:27" s="1" customFormat="1" ht="22.5" customHeight="1">
      <c r="B18" s="333"/>
      <c r="C18" s="333"/>
      <c r="D18" s="333"/>
      <c r="E18" s="333"/>
      <c r="F18" s="333"/>
      <c r="G18" s="333"/>
      <c r="H18" s="333"/>
      <c r="I18" s="333"/>
      <c r="J18" s="333"/>
      <c r="K18" s="333"/>
      <c r="L18" s="333"/>
      <c r="M18" s="333"/>
      <c r="N18" s="333"/>
      <c r="O18" s="333"/>
      <c r="P18" s="333"/>
      <c r="Q18" s="333"/>
      <c r="R18" s="333"/>
      <c r="S18" s="333"/>
      <c r="T18" s="333"/>
      <c r="U18" s="333"/>
      <c r="V18" s="333"/>
      <c r="W18" s="333"/>
      <c r="X18" s="333"/>
      <c r="Y18" s="333"/>
      <c r="Z18" s="333"/>
    </row>
    <row r="19" spans="2:27" s="1" customFormat="1" ht="22.5" customHeight="1" thickBot="1">
      <c r="AA19" s="95"/>
    </row>
    <row r="20" spans="2:27" s="87" customFormat="1" ht="26.25" customHeight="1">
      <c r="B20" s="327" t="s">
        <v>128</v>
      </c>
      <c r="C20" s="328"/>
      <c r="D20" s="328"/>
      <c r="E20" s="328"/>
      <c r="F20" s="328"/>
      <c r="G20" s="328"/>
      <c r="H20" s="328"/>
      <c r="I20" s="328"/>
      <c r="J20" s="329"/>
      <c r="K20" s="142"/>
      <c r="L20" s="143"/>
      <c r="M20" s="143"/>
      <c r="N20" s="143"/>
      <c r="O20" s="143"/>
      <c r="P20" s="143"/>
      <c r="Q20" s="143"/>
      <c r="R20" s="143"/>
      <c r="S20" s="143"/>
      <c r="T20" s="143"/>
      <c r="U20" s="143"/>
      <c r="V20" s="143"/>
      <c r="W20" s="143"/>
      <c r="X20" s="143"/>
      <c r="Y20" s="143"/>
      <c r="Z20" s="144"/>
    </row>
    <row r="21" spans="2:27" s="87" customFormat="1" ht="26.25" customHeight="1">
      <c r="B21" s="321"/>
      <c r="C21" s="322"/>
      <c r="D21" s="322"/>
      <c r="E21" s="322"/>
      <c r="F21" s="322"/>
      <c r="G21" s="322"/>
      <c r="H21" s="322"/>
      <c r="I21" s="322"/>
      <c r="J21" s="323"/>
      <c r="K21" s="145"/>
      <c r="L21" s="107" t="s">
        <v>295</v>
      </c>
      <c r="M21" s="146" t="s">
        <v>119</v>
      </c>
      <c r="N21" s="146"/>
      <c r="O21" s="146"/>
      <c r="P21" s="146"/>
      <c r="Q21" s="146"/>
      <c r="R21" s="146"/>
      <c r="S21" s="146"/>
      <c r="T21" s="146"/>
      <c r="U21" s="146"/>
      <c r="V21" s="146"/>
      <c r="W21" s="146"/>
      <c r="X21" s="146"/>
      <c r="Y21" s="146"/>
      <c r="Z21" s="147"/>
    </row>
    <row r="22" spans="2:27" s="87" customFormat="1" ht="26.25" customHeight="1">
      <c r="B22" s="321"/>
      <c r="C22" s="322"/>
      <c r="D22" s="322"/>
      <c r="E22" s="322"/>
      <c r="F22" s="322"/>
      <c r="G22" s="322"/>
      <c r="H22" s="322"/>
      <c r="I22" s="322"/>
      <c r="J22" s="323"/>
      <c r="K22" s="145"/>
      <c r="L22" s="107" t="s">
        <v>112</v>
      </c>
      <c r="M22" s="146" t="s">
        <v>120</v>
      </c>
      <c r="N22" s="146"/>
      <c r="O22" s="146"/>
      <c r="P22" s="146"/>
      <c r="Q22" s="146"/>
      <c r="R22" s="146"/>
      <c r="S22" s="146"/>
      <c r="T22" s="146"/>
      <c r="U22" s="146"/>
      <c r="V22" s="146"/>
      <c r="W22" s="146"/>
      <c r="X22" s="146"/>
      <c r="Y22" s="146"/>
      <c r="Z22" s="147"/>
    </row>
    <row r="23" spans="2:27" s="87" customFormat="1" ht="26.25" customHeight="1">
      <c r="B23" s="321"/>
      <c r="C23" s="322"/>
      <c r="D23" s="322"/>
      <c r="E23" s="322"/>
      <c r="F23" s="322"/>
      <c r="G23" s="322"/>
      <c r="H23" s="322"/>
      <c r="I23" s="322"/>
      <c r="J23" s="323"/>
      <c r="K23" s="145"/>
      <c r="L23" s="107" t="s">
        <v>112</v>
      </c>
      <c r="M23" s="146" t="s">
        <v>121</v>
      </c>
      <c r="N23" s="146"/>
      <c r="O23" s="146"/>
      <c r="P23" s="146"/>
      <c r="Q23" s="146"/>
      <c r="R23" s="146"/>
      <c r="S23" s="146"/>
      <c r="T23" s="146"/>
      <c r="U23" s="146"/>
      <c r="V23" s="146"/>
      <c r="W23" s="146"/>
      <c r="X23" s="146"/>
      <c r="Y23" s="146"/>
      <c r="Z23" s="147"/>
    </row>
    <row r="24" spans="2:27" s="87" customFormat="1" ht="26.25" customHeight="1">
      <c r="B24" s="321"/>
      <c r="C24" s="322"/>
      <c r="D24" s="322"/>
      <c r="E24" s="322"/>
      <c r="F24" s="322"/>
      <c r="G24" s="322"/>
      <c r="H24" s="322"/>
      <c r="I24" s="322"/>
      <c r="J24" s="323"/>
      <c r="K24" s="145"/>
      <c r="L24" s="107" t="s">
        <v>112</v>
      </c>
      <c r="M24" s="146" t="s">
        <v>122</v>
      </c>
      <c r="N24" s="146"/>
      <c r="O24" s="146"/>
      <c r="P24" s="146"/>
      <c r="Q24" s="146"/>
      <c r="R24" s="146"/>
      <c r="S24" s="146"/>
      <c r="T24" s="146"/>
      <c r="U24" s="146"/>
      <c r="V24" s="146"/>
      <c r="W24" s="146"/>
      <c r="X24" s="146"/>
      <c r="Y24" s="146"/>
      <c r="Z24" s="147"/>
    </row>
    <row r="25" spans="2:27" s="87" customFormat="1" ht="26.25" customHeight="1">
      <c r="B25" s="321"/>
      <c r="C25" s="322"/>
      <c r="D25" s="322"/>
      <c r="E25" s="322"/>
      <c r="F25" s="322"/>
      <c r="G25" s="322"/>
      <c r="H25" s="322"/>
      <c r="I25" s="322"/>
      <c r="J25" s="323"/>
      <c r="K25" s="145"/>
      <c r="L25" s="107" t="s">
        <v>112</v>
      </c>
      <c r="M25" s="146" t="s">
        <v>131</v>
      </c>
      <c r="N25" s="146"/>
      <c r="O25" s="146"/>
      <c r="P25" s="146"/>
      <c r="Q25" s="146"/>
      <c r="R25" s="146"/>
      <c r="S25" s="146"/>
      <c r="T25" s="146"/>
      <c r="U25" s="146"/>
      <c r="V25" s="146"/>
      <c r="W25" s="146"/>
      <c r="X25" s="146"/>
      <c r="Y25" s="146"/>
      <c r="Z25" s="147"/>
    </row>
    <row r="26" spans="2:27" s="87" customFormat="1" ht="26.25" customHeight="1">
      <c r="B26" s="321"/>
      <c r="C26" s="322"/>
      <c r="D26" s="322"/>
      <c r="E26" s="322"/>
      <c r="F26" s="322"/>
      <c r="G26" s="322"/>
      <c r="H26" s="322"/>
      <c r="I26" s="322"/>
      <c r="J26" s="323"/>
      <c r="K26" s="145"/>
      <c r="L26" s="107" t="s">
        <v>112</v>
      </c>
      <c r="M26" s="146" t="s">
        <v>123</v>
      </c>
      <c r="N26" s="146"/>
      <c r="O26" s="146"/>
      <c r="P26" s="146"/>
      <c r="Q26" s="146"/>
      <c r="R26" s="146"/>
      <c r="S26" s="146"/>
      <c r="T26" s="146"/>
      <c r="U26" s="146"/>
      <c r="V26" s="146"/>
      <c r="W26" s="146"/>
      <c r="X26" s="146"/>
      <c r="Y26" s="146"/>
      <c r="Z26" s="147"/>
    </row>
    <row r="27" spans="2:27" s="87" customFormat="1" ht="26.25" customHeight="1">
      <c r="B27" s="330"/>
      <c r="C27" s="331"/>
      <c r="D27" s="331"/>
      <c r="E27" s="331"/>
      <c r="F27" s="331"/>
      <c r="G27" s="331"/>
      <c r="H27" s="331"/>
      <c r="I27" s="331"/>
      <c r="J27" s="332"/>
      <c r="K27" s="148"/>
      <c r="L27" s="149"/>
      <c r="M27" s="149"/>
      <c r="N27" s="149"/>
      <c r="O27" s="149"/>
      <c r="P27" s="149"/>
      <c r="Q27" s="149"/>
      <c r="R27" s="149"/>
      <c r="S27" s="149"/>
      <c r="T27" s="149"/>
      <c r="U27" s="149"/>
      <c r="V27" s="149"/>
      <c r="W27" s="149"/>
      <c r="X27" s="149"/>
      <c r="Y27" s="149"/>
      <c r="Z27" s="150"/>
    </row>
    <row r="28" spans="2:27" s="1" customFormat="1" ht="22.5" customHeight="1">
      <c r="B28" s="318" t="s">
        <v>50</v>
      </c>
      <c r="C28" s="319"/>
      <c r="D28" s="319"/>
      <c r="E28" s="319"/>
      <c r="F28" s="319"/>
      <c r="G28" s="319"/>
      <c r="H28" s="319"/>
      <c r="I28" s="319"/>
      <c r="J28" s="320"/>
      <c r="K28" s="151"/>
      <c r="L28" s="152"/>
      <c r="M28" s="146"/>
      <c r="N28" s="146"/>
      <c r="O28" s="146"/>
      <c r="P28" s="146"/>
      <c r="Q28" s="146"/>
      <c r="R28" s="146"/>
      <c r="S28" s="146"/>
      <c r="T28" s="146"/>
      <c r="U28" s="146"/>
      <c r="V28" s="146"/>
      <c r="W28" s="146"/>
      <c r="X28" s="146"/>
      <c r="Y28" s="146"/>
      <c r="Z28" s="147"/>
    </row>
    <row r="29" spans="2:27" s="1" customFormat="1" ht="22.5" customHeight="1">
      <c r="B29" s="321"/>
      <c r="C29" s="322"/>
      <c r="D29" s="322"/>
      <c r="E29" s="322"/>
      <c r="F29" s="322"/>
      <c r="G29" s="322"/>
      <c r="H29" s="322"/>
      <c r="I29" s="322"/>
      <c r="J29" s="323"/>
      <c r="K29" s="151"/>
      <c r="L29" s="107" t="s">
        <v>295</v>
      </c>
      <c r="M29" s="146" t="s">
        <v>252</v>
      </c>
      <c r="N29" s="146"/>
      <c r="O29" s="146"/>
      <c r="P29" s="146"/>
      <c r="Q29" s="146"/>
      <c r="R29" s="146"/>
      <c r="S29" s="146"/>
      <c r="T29" s="146"/>
      <c r="U29" s="146"/>
      <c r="V29" s="146"/>
      <c r="W29" s="146"/>
      <c r="X29" s="146"/>
      <c r="Y29" s="146"/>
      <c r="Z29" s="147"/>
    </row>
    <row r="30" spans="2:27" s="1" customFormat="1" ht="22.5" customHeight="1">
      <c r="B30" s="321"/>
      <c r="C30" s="322"/>
      <c r="D30" s="322"/>
      <c r="E30" s="322"/>
      <c r="F30" s="322"/>
      <c r="G30" s="322"/>
      <c r="H30" s="322"/>
      <c r="I30" s="322"/>
      <c r="J30" s="323"/>
      <c r="K30" s="151"/>
      <c r="L30" s="152"/>
      <c r="M30" s="87" t="s">
        <v>239</v>
      </c>
      <c r="N30" s="146"/>
      <c r="O30" s="146"/>
      <c r="P30" s="146"/>
      <c r="Q30" s="146"/>
      <c r="R30" s="146"/>
      <c r="S30" s="146"/>
      <c r="T30" s="146"/>
      <c r="U30" s="146"/>
      <c r="V30" s="146"/>
      <c r="W30" s="146"/>
      <c r="X30" s="146"/>
      <c r="Y30" s="146"/>
      <c r="Z30" s="147"/>
    </row>
    <row r="31" spans="2:27" s="1" customFormat="1" ht="22.5" customHeight="1">
      <c r="B31" s="321"/>
      <c r="C31" s="322"/>
      <c r="D31" s="322"/>
      <c r="E31" s="322"/>
      <c r="F31" s="322"/>
      <c r="G31" s="322"/>
      <c r="H31" s="322"/>
      <c r="I31" s="322"/>
      <c r="J31" s="323"/>
      <c r="K31" s="151"/>
      <c r="L31" s="107" t="s">
        <v>113</v>
      </c>
      <c r="M31" s="146" t="s">
        <v>253</v>
      </c>
      <c r="N31" s="146"/>
      <c r="O31" s="146"/>
      <c r="P31" s="146"/>
      <c r="Q31" s="146"/>
      <c r="R31" s="146"/>
      <c r="S31" s="146"/>
      <c r="T31" s="146"/>
      <c r="U31" s="146"/>
      <c r="V31" s="146"/>
      <c r="W31" s="146"/>
      <c r="X31" s="146"/>
      <c r="Y31" s="146"/>
      <c r="Z31" s="147"/>
    </row>
    <row r="32" spans="2:27" s="1" customFormat="1" ht="22.5" customHeight="1">
      <c r="B32" s="321"/>
      <c r="C32" s="322"/>
      <c r="D32" s="322"/>
      <c r="E32" s="322"/>
      <c r="F32" s="322"/>
      <c r="G32" s="322"/>
      <c r="H32" s="322"/>
      <c r="I32" s="322"/>
      <c r="J32" s="323"/>
      <c r="K32" s="151"/>
      <c r="L32" s="152"/>
      <c r="M32" s="87" t="s">
        <v>241</v>
      </c>
      <c r="N32" s="146"/>
      <c r="O32" s="146"/>
      <c r="P32" s="146"/>
      <c r="Q32" s="146"/>
      <c r="R32" s="146"/>
      <c r="S32" s="146"/>
      <c r="T32" s="146"/>
      <c r="U32" s="146"/>
      <c r="V32" s="146"/>
      <c r="W32" s="146"/>
      <c r="X32" s="146"/>
      <c r="Y32" s="146"/>
      <c r="Z32" s="147"/>
    </row>
    <row r="33" spans="2:26" s="1" customFormat="1" ht="22.5" customHeight="1">
      <c r="B33" s="321"/>
      <c r="C33" s="322"/>
      <c r="D33" s="322"/>
      <c r="E33" s="322"/>
      <c r="F33" s="322"/>
      <c r="G33" s="322"/>
      <c r="H33" s="322"/>
      <c r="I33" s="322"/>
      <c r="J33" s="323"/>
      <c r="K33" s="151"/>
      <c r="L33" s="107" t="s">
        <v>113</v>
      </c>
      <c r="M33" s="146" t="s">
        <v>254</v>
      </c>
      <c r="N33" s="146"/>
      <c r="O33" s="146"/>
      <c r="P33" s="146"/>
      <c r="Q33" s="146"/>
      <c r="R33" s="146"/>
      <c r="S33" s="146"/>
      <c r="T33" s="146"/>
      <c r="U33" s="146"/>
      <c r="V33" s="146"/>
      <c r="W33" s="146"/>
      <c r="X33" s="146"/>
      <c r="Y33" s="146"/>
      <c r="Z33" s="147"/>
    </row>
    <row r="34" spans="2:26" s="1" customFormat="1" ht="22.5" customHeight="1">
      <c r="B34" s="321"/>
      <c r="C34" s="322"/>
      <c r="D34" s="322"/>
      <c r="E34" s="322"/>
      <c r="F34" s="322"/>
      <c r="G34" s="322"/>
      <c r="H34" s="322"/>
      <c r="I34" s="322"/>
      <c r="J34" s="323"/>
      <c r="K34" s="151"/>
      <c r="L34" s="152"/>
      <c r="M34" s="87" t="s">
        <v>243</v>
      </c>
      <c r="N34" s="146"/>
      <c r="O34" s="146"/>
      <c r="P34" s="146"/>
      <c r="Q34" s="146"/>
      <c r="R34" s="146"/>
      <c r="S34" s="146"/>
      <c r="T34" s="146"/>
      <c r="U34" s="146"/>
      <c r="V34" s="146"/>
      <c r="W34" s="146"/>
      <c r="X34" s="146"/>
      <c r="Y34" s="146"/>
      <c r="Z34" s="147"/>
    </row>
    <row r="35" spans="2:26" s="1" customFormat="1" ht="22.5" customHeight="1">
      <c r="B35" s="321"/>
      <c r="C35" s="322"/>
      <c r="D35" s="322"/>
      <c r="E35" s="322"/>
      <c r="F35" s="322"/>
      <c r="G35" s="322"/>
      <c r="H35" s="322"/>
      <c r="I35" s="322"/>
      <c r="J35" s="323"/>
      <c r="K35" s="151"/>
      <c r="L35" s="107" t="s">
        <v>113</v>
      </c>
      <c r="M35" s="146" t="s">
        <v>255</v>
      </c>
      <c r="N35" s="146"/>
      <c r="O35" s="146"/>
      <c r="P35" s="146"/>
      <c r="Q35" s="146"/>
      <c r="R35" s="146"/>
      <c r="S35" s="146"/>
      <c r="T35" s="146"/>
      <c r="U35" s="146"/>
      <c r="V35" s="146"/>
      <c r="W35" s="146"/>
      <c r="X35" s="146"/>
      <c r="Y35" s="146"/>
      <c r="Z35" s="147"/>
    </row>
    <row r="36" spans="2:26" s="1" customFormat="1" ht="22.5" customHeight="1">
      <c r="B36" s="321"/>
      <c r="C36" s="322"/>
      <c r="D36" s="322"/>
      <c r="E36" s="322"/>
      <c r="F36" s="322"/>
      <c r="G36" s="322"/>
      <c r="H36" s="322"/>
      <c r="I36" s="322"/>
      <c r="J36" s="323"/>
      <c r="K36" s="151"/>
      <c r="M36" s="87" t="s">
        <v>245</v>
      </c>
      <c r="N36" s="146"/>
      <c r="O36" s="146"/>
      <c r="P36" s="146"/>
      <c r="Q36" s="146"/>
      <c r="R36" s="146"/>
      <c r="S36" s="146"/>
      <c r="T36" s="146"/>
      <c r="U36" s="146"/>
      <c r="V36" s="146"/>
      <c r="W36" s="146"/>
      <c r="X36" s="146"/>
      <c r="Y36" s="146"/>
      <c r="Z36" s="147"/>
    </row>
    <row r="37" spans="2:26" s="1" customFormat="1" ht="22.5" customHeight="1">
      <c r="B37" s="321"/>
      <c r="C37" s="322"/>
      <c r="D37" s="322"/>
      <c r="E37" s="322"/>
      <c r="F37" s="322"/>
      <c r="G37" s="322"/>
      <c r="H37" s="322"/>
      <c r="I37" s="322"/>
      <c r="J37" s="323"/>
      <c r="K37" s="151"/>
      <c r="L37" s="107" t="s">
        <v>113</v>
      </c>
      <c r="M37" s="146" t="s">
        <v>256</v>
      </c>
      <c r="N37" s="146"/>
      <c r="O37" s="146"/>
      <c r="P37" s="146"/>
      <c r="Q37" s="146"/>
      <c r="R37" s="146"/>
      <c r="S37" s="146"/>
      <c r="T37" s="146"/>
      <c r="U37" s="146"/>
      <c r="V37" s="146"/>
      <c r="W37" s="146"/>
      <c r="X37" s="146"/>
      <c r="Y37" s="146"/>
      <c r="Z37" s="147"/>
    </row>
    <row r="38" spans="2:26" s="1" customFormat="1" ht="22.5" customHeight="1">
      <c r="B38" s="321"/>
      <c r="C38" s="322"/>
      <c r="D38" s="322"/>
      <c r="E38" s="322"/>
      <c r="F38" s="322"/>
      <c r="G38" s="322"/>
      <c r="H38" s="322"/>
      <c r="I38" s="322"/>
      <c r="J38" s="323"/>
      <c r="K38" s="151"/>
      <c r="M38" s="87" t="s">
        <v>247</v>
      </c>
      <c r="N38" s="146"/>
      <c r="O38" s="146"/>
      <c r="P38" s="146"/>
      <c r="Q38" s="146"/>
      <c r="R38" s="146"/>
      <c r="S38" s="146"/>
      <c r="T38" s="146"/>
      <c r="U38" s="146"/>
      <c r="V38" s="146"/>
      <c r="W38" s="146"/>
      <c r="X38" s="146"/>
      <c r="Y38" s="146"/>
      <c r="Z38" s="147"/>
    </row>
    <row r="39" spans="2:26" s="1" customFormat="1" ht="22.5" customHeight="1">
      <c r="B39" s="321"/>
      <c r="C39" s="322"/>
      <c r="D39" s="322"/>
      <c r="E39" s="322"/>
      <c r="F39" s="322"/>
      <c r="G39" s="322"/>
      <c r="H39" s="322"/>
      <c r="I39" s="322"/>
      <c r="J39" s="323"/>
      <c r="K39" s="151"/>
      <c r="L39" s="107" t="s">
        <v>112</v>
      </c>
      <c r="M39" s="146" t="s">
        <v>257</v>
      </c>
      <c r="N39" s="146"/>
      <c r="O39" s="146"/>
      <c r="P39" s="146"/>
      <c r="Q39" s="146"/>
      <c r="R39" s="146"/>
      <c r="S39" s="146"/>
      <c r="T39" s="146"/>
      <c r="U39" s="146"/>
      <c r="V39" s="146"/>
      <c r="W39" s="146"/>
      <c r="X39" s="146"/>
      <c r="Y39" s="146"/>
      <c r="Z39" s="147"/>
    </row>
    <row r="40" spans="2:26" s="1" customFormat="1" ht="22.5" customHeight="1">
      <c r="B40" s="321"/>
      <c r="C40" s="322"/>
      <c r="D40" s="322"/>
      <c r="E40" s="322"/>
      <c r="F40" s="322"/>
      <c r="G40" s="322"/>
      <c r="H40" s="322"/>
      <c r="I40" s="322"/>
      <c r="J40" s="323"/>
      <c r="K40" s="151"/>
      <c r="M40" s="87" t="s">
        <v>249</v>
      </c>
      <c r="N40" s="146"/>
      <c r="O40" s="146"/>
      <c r="P40" s="146"/>
      <c r="Q40" s="146"/>
      <c r="R40" s="146"/>
      <c r="S40" s="146"/>
      <c r="T40" s="146"/>
      <c r="U40" s="146"/>
      <c r="V40" s="146"/>
      <c r="W40" s="146"/>
      <c r="X40" s="146"/>
      <c r="Y40" s="146"/>
      <c r="Z40" s="147"/>
    </row>
    <row r="41" spans="2:26" s="1" customFormat="1" ht="22.5" customHeight="1" thickBot="1">
      <c r="B41" s="324"/>
      <c r="C41" s="325"/>
      <c r="D41" s="325"/>
      <c r="E41" s="325"/>
      <c r="F41" s="325"/>
      <c r="G41" s="325"/>
      <c r="H41" s="325"/>
      <c r="I41" s="325"/>
      <c r="J41" s="326"/>
      <c r="K41" s="153"/>
      <c r="L41" s="154"/>
      <c r="M41" s="155"/>
      <c r="N41" s="155"/>
      <c r="O41" s="155"/>
      <c r="P41" s="155"/>
      <c r="Q41" s="155"/>
      <c r="R41" s="155"/>
      <c r="S41" s="155"/>
      <c r="T41" s="155"/>
      <c r="U41" s="155"/>
      <c r="V41" s="155"/>
      <c r="W41" s="155"/>
      <c r="X41" s="155"/>
      <c r="Y41" s="155"/>
      <c r="Z41" s="156"/>
    </row>
    <row r="42" spans="2:26" s="1" customFormat="1" ht="22.5" customHeight="1"/>
    <row r="43" spans="2:26" s="1" customFormat="1" ht="22.5" customHeight="1"/>
    <row r="44" spans="2:26" s="1" customFormat="1" ht="22.5" customHeight="1"/>
    <row r="45" spans="2:26" s="1" customFormat="1" ht="22.5" customHeight="1"/>
    <row r="46" spans="2:26" s="1" customFormat="1" ht="22.5" customHeight="1"/>
    <row r="47" spans="2:26" s="1" customFormat="1" ht="22.5" customHeight="1"/>
    <row r="48" spans="2:26" s="1" customFormat="1" ht="22.5" customHeight="1"/>
    <row r="49" s="1" customFormat="1" ht="22.5" customHeight="1"/>
    <row r="50" s="1" customFormat="1" ht="22.5" customHeight="1"/>
    <row r="51" s="1" customFormat="1" ht="22.5" customHeight="1"/>
  </sheetData>
  <mergeCells count="19">
    <mergeCell ref="B15:D15"/>
    <mergeCell ref="R13:Y13"/>
    <mergeCell ref="B28:J41"/>
    <mergeCell ref="B16:Z18"/>
    <mergeCell ref="B20:J27"/>
    <mergeCell ref="G2:W3"/>
    <mergeCell ref="G4:W5"/>
    <mergeCell ref="B7:E7"/>
    <mergeCell ref="G7:K7"/>
    <mergeCell ref="L9:N9"/>
    <mergeCell ref="O9:P9"/>
    <mergeCell ref="R9:AA9"/>
    <mergeCell ref="O11:P11"/>
    <mergeCell ref="R11:V11"/>
    <mergeCell ref="O13:P13"/>
    <mergeCell ref="E15:F15"/>
    <mergeCell ref="K15:L15"/>
    <mergeCell ref="N15:P15"/>
    <mergeCell ref="Q15:T15"/>
  </mergeCells>
  <phoneticPr fontId="1"/>
  <printOptions horizontalCentered="1"/>
  <pageMargins left="0.70866141732283472" right="0.70866141732283472" top="0.74803149606299213" bottom="0.74803149606299213" header="0.31496062992125984" footer="0.31496062992125984"/>
  <pageSetup paperSize="9" scale="75"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FFFF00"/>
  </sheetPr>
  <dimension ref="B1:AA49"/>
  <sheetViews>
    <sheetView view="pageBreakPreview" zoomScaleNormal="100" zoomScaleSheetLayoutView="100" workbookViewId="0"/>
  </sheetViews>
  <sheetFormatPr defaultColWidth="3.75" defaultRowHeight="24"/>
  <cols>
    <col min="1" max="7" width="3.75" style="1"/>
    <col min="8" max="8" width="4.5" style="1" customWidth="1"/>
    <col min="9" max="9" width="3.75" style="1"/>
    <col min="10" max="10" width="4.625" style="1" bestFit="1" customWidth="1"/>
    <col min="11" max="11" width="3.75" style="1"/>
    <col min="12" max="12" width="4.625" style="1" bestFit="1" customWidth="1"/>
    <col min="13" max="13" width="3.75" style="1"/>
    <col min="14" max="14" width="4.5" style="1" bestFit="1" customWidth="1"/>
    <col min="15" max="19" width="3.75" style="1"/>
    <col min="20" max="20" width="4.125" style="1" bestFit="1" customWidth="1"/>
    <col min="21" max="21" width="3.75" style="1"/>
    <col min="22" max="22" width="4.125" style="1" bestFit="1" customWidth="1"/>
    <col min="23" max="23" width="3.75" style="1"/>
    <col min="24" max="24" width="4.625" style="1" bestFit="1" customWidth="1"/>
    <col min="25" max="25" width="4.125" style="1" bestFit="1" customWidth="1"/>
    <col min="26" max="26" width="3.75" style="1" customWidth="1"/>
    <col min="27" max="27" width="9.375" style="1" customWidth="1"/>
    <col min="28" max="28" width="4.625" style="1" bestFit="1" customWidth="1"/>
    <col min="29" max="16384" width="3.75" style="1"/>
  </cols>
  <sheetData>
    <row r="1" spans="2:27" ht="18.75" customHeight="1">
      <c r="C1" s="1" t="s">
        <v>157</v>
      </c>
    </row>
    <row r="2" spans="2:27" ht="18.75" customHeight="1" thickBot="1">
      <c r="C2" s="1" t="s">
        <v>118</v>
      </c>
    </row>
    <row r="3" spans="2:27" ht="22.5" customHeight="1">
      <c r="B3" s="394" t="s">
        <v>97</v>
      </c>
      <c r="C3" s="395"/>
      <c r="D3" s="395"/>
      <c r="E3" s="396"/>
      <c r="F3" s="397" t="str">
        <f>IF('別紙（１-１）'!F3="","",'別紙（１-１）'!F3)</f>
        <v/>
      </c>
      <c r="G3" s="398"/>
      <c r="H3" s="398"/>
      <c r="I3" s="398"/>
      <c r="J3" s="398"/>
      <c r="K3" s="398"/>
      <c r="L3" s="398"/>
      <c r="M3" s="398"/>
      <c r="N3" s="398"/>
      <c r="O3" s="398"/>
      <c r="P3" s="398"/>
      <c r="Q3" s="398"/>
      <c r="R3" s="398"/>
      <c r="S3" s="398"/>
      <c r="T3" s="398"/>
      <c r="U3" s="398"/>
      <c r="V3" s="398"/>
      <c r="W3" s="398"/>
      <c r="X3" s="398"/>
      <c r="Y3" s="399"/>
    </row>
    <row r="4" spans="2:27" ht="22.5" customHeight="1">
      <c r="B4" s="377"/>
      <c r="C4" s="378"/>
      <c r="D4" s="378"/>
      <c r="E4" s="379"/>
      <c r="F4" s="400"/>
      <c r="G4" s="401"/>
      <c r="H4" s="401"/>
      <c r="I4" s="401"/>
      <c r="J4" s="401"/>
      <c r="K4" s="401"/>
      <c r="L4" s="401"/>
      <c r="M4" s="401"/>
      <c r="N4" s="401"/>
      <c r="O4" s="401"/>
      <c r="P4" s="401"/>
      <c r="Q4" s="401"/>
      <c r="R4" s="401"/>
      <c r="S4" s="401"/>
      <c r="T4" s="401"/>
      <c r="U4" s="401"/>
      <c r="V4" s="401"/>
      <c r="W4" s="401"/>
      <c r="X4" s="401"/>
      <c r="Y4" s="402"/>
    </row>
    <row r="5" spans="2:27" ht="22.5" customHeight="1">
      <c r="B5" s="705" t="s">
        <v>99</v>
      </c>
      <c r="C5" s="706"/>
      <c r="D5" s="706"/>
      <c r="E5" s="707"/>
      <c r="F5" s="393" t="s">
        <v>222</v>
      </c>
      <c r="G5" s="373"/>
      <c r="H5" s="415" t="str">
        <f>IF($AA$5=FALSE,"",'別紙（４-１）'!L7)</f>
        <v/>
      </c>
      <c r="I5" s="415"/>
      <c r="J5" s="415"/>
      <c r="K5" s="373" t="s">
        <v>28</v>
      </c>
      <c r="L5" s="103"/>
      <c r="M5" s="373" t="s">
        <v>223</v>
      </c>
      <c r="N5" s="373"/>
      <c r="O5" s="415" t="str">
        <f>IF($AA$5=FALSE,"",'別紙（４-１）'!R7)</f>
        <v/>
      </c>
      <c r="P5" s="415"/>
      <c r="Q5" s="415"/>
      <c r="R5" s="373" t="s">
        <v>28</v>
      </c>
      <c r="S5" s="103"/>
      <c r="T5" s="373" t="s">
        <v>30</v>
      </c>
      <c r="U5" s="373"/>
      <c r="V5" s="415" t="str">
        <f>IF($AA$5=FALSE,"",'別紙（４-１）'!W7)</f>
        <v/>
      </c>
      <c r="W5" s="415"/>
      <c r="X5" s="415"/>
      <c r="Y5" s="700" t="s">
        <v>27</v>
      </c>
      <c r="AA5" s="1" t="b">
        <v>0</v>
      </c>
    </row>
    <row r="6" spans="2:27" ht="22.5" customHeight="1">
      <c r="B6" s="708"/>
      <c r="C6" s="709"/>
      <c r="D6" s="709"/>
      <c r="E6" s="710"/>
      <c r="F6" s="389"/>
      <c r="G6" s="378"/>
      <c r="H6" s="418"/>
      <c r="I6" s="418"/>
      <c r="J6" s="418"/>
      <c r="K6" s="378"/>
      <c r="L6" s="104"/>
      <c r="M6" s="378"/>
      <c r="N6" s="378"/>
      <c r="O6" s="418"/>
      <c r="P6" s="418"/>
      <c r="Q6" s="418"/>
      <c r="R6" s="378"/>
      <c r="S6" s="104"/>
      <c r="T6" s="378"/>
      <c r="U6" s="378"/>
      <c r="V6" s="418"/>
      <c r="W6" s="418"/>
      <c r="X6" s="418"/>
      <c r="Y6" s="666"/>
    </row>
    <row r="7" spans="2:27" ht="22.5" customHeight="1">
      <c r="B7" s="372" t="s">
        <v>57</v>
      </c>
      <c r="C7" s="373"/>
      <c r="D7" s="373"/>
      <c r="E7" s="374"/>
      <c r="F7" s="380" t="s">
        <v>75</v>
      </c>
      <c r="G7" s="373"/>
      <c r="H7" s="374"/>
      <c r="I7" s="88"/>
      <c r="J7" s="103"/>
      <c r="K7" s="103"/>
      <c r="L7" s="103"/>
      <c r="M7" s="103"/>
      <c r="N7" s="103"/>
      <c r="O7" s="210"/>
      <c r="P7" s="393" t="s">
        <v>36</v>
      </c>
      <c r="Q7" s="373"/>
      <c r="R7" s="373"/>
      <c r="S7" s="103"/>
      <c r="T7" s="211" t="s">
        <v>34</v>
      </c>
      <c r="U7" s="413"/>
      <c r="V7" s="413"/>
      <c r="W7" s="413"/>
      <c r="X7" s="103" t="s">
        <v>33</v>
      </c>
      <c r="Y7" s="205"/>
    </row>
    <row r="8" spans="2:27" ht="22.5" customHeight="1">
      <c r="B8" s="375"/>
      <c r="C8" s="337"/>
      <c r="D8" s="337"/>
      <c r="E8" s="376"/>
      <c r="F8" s="336"/>
      <c r="G8" s="337"/>
      <c r="H8" s="376"/>
      <c r="I8" s="99"/>
      <c r="J8" s="424" t="str">
        <f>IF(U9="","",MIN(U7:W10))</f>
        <v/>
      </c>
      <c r="K8" s="424"/>
      <c r="L8" s="424"/>
      <c r="M8" s="424"/>
      <c r="N8" s="100"/>
      <c r="O8" s="212"/>
      <c r="P8" s="100"/>
      <c r="Q8" s="100"/>
      <c r="R8" s="100"/>
      <c r="S8" s="100"/>
      <c r="T8" s="211" t="s">
        <v>35</v>
      </c>
      <c r="U8" s="413"/>
      <c r="V8" s="413"/>
      <c r="W8" s="413"/>
      <c r="X8" s="100" t="s">
        <v>33</v>
      </c>
      <c r="Y8" s="207"/>
    </row>
    <row r="9" spans="2:27" ht="22.5" customHeight="1">
      <c r="B9" s="375"/>
      <c r="C9" s="337"/>
      <c r="D9" s="337"/>
      <c r="E9" s="376"/>
      <c r="F9" s="336"/>
      <c r="G9" s="337"/>
      <c r="H9" s="376"/>
      <c r="I9" s="99"/>
      <c r="J9" s="425"/>
      <c r="K9" s="425"/>
      <c r="L9" s="425"/>
      <c r="M9" s="425"/>
      <c r="N9" s="100" t="s">
        <v>33</v>
      </c>
      <c r="O9" s="212"/>
      <c r="P9" s="336" t="s">
        <v>37</v>
      </c>
      <c r="Q9" s="337"/>
      <c r="R9" s="337"/>
      <c r="S9" s="100"/>
      <c r="T9" s="211" t="s">
        <v>34</v>
      </c>
      <c r="U9" s="413"/>
      <c r="V9" s="413"/>
      <c r="W9" s="413"/>
      <c r="X9" s="100" t="s">
        <v>33</v>
      </c>
      <c r="Y9" s="207"/>
    </row>
    <row r="10" spans="2:27" ht="22.5" customHeight="1">
      <c r="B10" s="375"/>
      <c r="C10" s="337"/>
      <c r="D10" s="337"/>
      <c r="E10" s="376"/>
      <c r="F10" s="336"/>
      <c r="G10" s="337"/>
      <c r="H10" s="376"/>
      <c r="I10" s="99"/>
      <c r="J10" s="213"/>
      <c r="K10" s="213"/>
      <c r="L10" s="213"/>
      <c r="M10" s="213"/>
      <c r="N10" s="100"/>
      <c r="O10" s="212"/>
      <c r="P10" s="107"/>
      <c r="Q10" s="107"/>
      <c r="R10" s="107"/>
      <c r="S10" s="100"/>
      <c r="T10" s="108" t="s">
        <v>35</v>
      </c>
      <c r="U10" s="426"/>
      <c r="V10" s="426"/>
      <c r="W10" s="426"/>
      <c r="X10" s="100" t="s">
        <v>33</v>
      </c>
      <c r="Y10" s="207"/>
    </row>
    <row r="11" spans="2:27" ht="3.75" customHeight="1">
      <c r="B11" s="375"/>
      <c r="C11" s="337"/>
      <c r="D11" s="337"/>
      <c r="E11" s="376"/>
      <c r="F11" s="389"/>
      <c r="G11" s="378"/>
      <c r="H11" s="379"/>
      <c r="I11" s="89"/>
      <c r="J11" s="214"/>
      <c r="K11" s="214"/>
      <c r="L11" s="214"/>
      <c r="M11" s="214"/>
      <c r="N11" s="104"/>
      <c r="O11" s="215"/>
      <c r="P11" s="104"/>
      <c r="Q11" s="104"/>
      <c r="R11" s="104"/>
      <c r="S11" s="104"/>
      <c r="T11" s="108"/>
      <c r="U11" s="478"/>
      <c r="V11" s="478"/>
      <c r="W11" s="478"/>
      <c r="X11" s="104"/>
      <c r="Y11" s="216"/>
    </row>
    <row r="12" spans="2:27" ht="22.5" customHeight="1">
      <c r="B12" s="375"/>
      <c r="C12" s="337"/>
      <c r="D12" s="337"/>
      <c r="E12" s="376"/>
      <c r="F12" s="380" t="s">
        <v>76</v>
      </c>
      <c r="G12" s="373"/>
      <c r="H12" s="374"/>
      <c r="I12" s="88"/>
      <c r="J12" s="217"/>
      <c r="K12" s="217"/>
      <c r="L12" s="217"/>
      <c r="M12" s="217"/>
      <c r="N12" s="103"/>
      <c r="O12" s="210"/>
      <c r="P12" s="393" t="s">
        <v>36</v>
      </c>
      <c r="Q12" s="373"/>
      <c r="R12" s="373"/>
      <c r="S12" s="103"/>
      <c r="T12" s="211" t="s">
        <v>34</v>
      </c>
      <c r="U12" s="413"/>
      <c r="V12" s="413"/>
      <c r="W12" s="413"/>
      <c r="X12" s="103" t="s">
        <v>33</v>
      </c>
      <c r="Y12" s="205"/>
    </row>
    <row r="13" spans="2:27" ht="22.5" customHeight="1">
      <c r="B13" s="375"/>
      <c r="C13" s="337"/>
      <c r="D13" s="337"/>
      <c r="E13" s="376"/>
      <c r="F13" s="336"/>
      <c r="G13" s="337"/>
      <c r="H13" s="376"/>
      <c r="I13" s="99"/>
      <c r="J13" s="424" t="str">
        <f>IF(U14="","",MIN(U12:W15))</f>
        <v/>
      </c>
      <c r="K13" s="424"/>
      <c r="L13" s="424"/>
      <c r="M13" s="424"/>
      <c r="N13" s="100"/>
      <c r="O13" s="212"/>
      <c r="P13" s="100"/>
      <c r="Q13" s="100"/>
      <c r="R13" s="100"/>
      <c r="S13" s="100"/>
      <c r="T13" s="211" t="s">
        <v>35</v>
      </c>
      <c r="U13" s="413"/>
      <c r="V13" s="413"/>
      <c r="W13" s="413"/>
      <c r="X13" s="100" t="s">
        <v>33</v>
      </c>
      <c r="Y13" s="207"/>
    </row>
    <row r="14" spans="2:27" ht="22.5" customHeight="1">
      <c r="B14" s="375"/>
      <c r="C14" s="337"/>
      <c r="D14" s="337"/>
      <c r="E14" s="376"/>
      <c r="F14" s="336"/>
      <c r="G14" s="337"/>
      <c r="H14" s="376"/>
      <c r="I14" s="99"/>
      <c r="J14" s="425"/>
      <c r="K14" s="425"/>
      <c r="L14" s="425"/>
      <c r="M14" s="425"/>
      <c r="N14" s="100" t="s">
        <v>33</v>
      </c>
      <c r="O14" s="212"/>
      <c r="P14" s="336" t="s">
        <v>37</v>
      </c>
      <c r="Q14" s="337"/>
      <c r="R14" s="337"/>
      <c r="S14" s="100"/>
      <c r="T14" s="211" t="s">
        <v>34</v>
      </c>
      <c r="U14" s="413"/>
      <c r="V14" s="413"/>
      <c r="W14" s="413"/>
      <c r="X14" s="100" t="s">
        <v>33</v>
      </c>
      <c r="Y14" s="207"/>
    </row>
    <row r="15" spans="2:27" ht="22.5" customHeight="1">
      <c r="B15" s="375"/>
      <c r="C15" s="337"/>
      <c r="D15" s="337"/>
      <c r="E15" s="376"/>
      <c r="F15" s="336"/>
      <c r="G15" s="337"/>
      <c r="H15" s="376"/>
      <c r="I15" s="99"/>
      <c r="J15" s="102"/>
      <c r="K15" s="102"/>
      <c r="L15" s="102"/>
      <c r="M15" s="102"/>
      <c r="N15" s="100"/>
      <c r="O15" s="212"/>
      <c r="P15" s="107"/>
      <c r="Q15" s="107"/>
      <c r="R15" s="107"/>
      <c r="S15" s="100"/>
      <c r="T15" s="108" t="s">
        <v>35</v>
      </c>
      <c r="U15" s="426"/>
      <c r="V15" s="426"/>
      <c r="W15" s="426"/>
      <c r="X15" s="100" t="s">
        <v>33</v>
      </c>
      <c r="Y15" s="207"/>
    </row>
    <row r="16" spans="2:27" ht="3.75" customHeight="1">
      <c r="B16" s="218"/>
      <c r="C16" s="104"/>
      <c r="D16" s="104"/>
      <c r="E16" s="215"/>
      <c r="F16" s="389"/>
      <c r="G16" s="378"/>
      <c r="H16" s="379"/>
      <c r="I16" s="89"/>
      <c r="J16" s="104"/>
      <c r="K16" s="104"/>
      <c r="L16" s="104"/>
      <c r="M16" s="104"/>
      <c r="N16" s="104"/>
      <c r="O16" s="215"/>
      <c r="P16" s="104"/>
      <c r="Q16" s="104"/>
      <c r="R16" s="104"/>
      <c r="S16" s="104"/>
      <c r="T16" s="108"/>
      <c r="U16" s="422"/>
      <c r="V16" s="422"/>
      <c r="W16" s="422"/>
      <c r="X16" s="104"/>
      <c r="Y16" s="216"/>
    </row>
    <row r="17" spans="2:25" ht="19.899999999999999" customHeight="1">
      <c r="B17" s="372" t="s">
        <v>41</v>
      </c>
      <c r="C17" s="373"/>
      <c r="D17" s="373"/>
      <c r="E17" s="374"/>
      <c r="F17" s="380" t="s">
        <v>107</v>
      </c>
      <c r="G17" s="381"/>
      <c r="H17" s="381"/>
      <c r="I17" s="381"/>
      <c r="J17" s="381"/>
      <c r="K17" s="420" t="s">
        <v>224</v>
      </c>
      <c r="L17" s="420"/>
      <c r="M17" s="420"/>
      <c r="N17" s="420"/>
      <c r="O17" s="420"/>
      <c r="P17" s="420" t="s">
        <v>38</v>
      </c>
      <c r="Q17" s="420"/>
      <c r="R17" s="420"/>
      <c r="S17" s="420"/>
      <c r="T17" s="420"/>
      <c r="U17" s="657" t="s">
        <v>140</v>
      </c>
      <c r="V17" s="657"/>
      <c r="W17" s="657"/>
      <c r="X17" s="657"/>
      <c r="Y17" s="658"/>
    </row>
    <row r="18" spans="2:25" ht="19.899999999999999" customHeight="1">
      <c r="B18" s="375"/>
      <c r="C18" s="337"/>
      <c r="D18" s="337"/>
      <c r="E18" s="376"/>
      <c r="F18" s="383"/>
      <c r="G18" s="384"/>
      <c r="H18" s="384"/>
      <c r="I18" s="384"/>
      <c r="J18" s="384"/>
      <c r="K18" s="704"/>
      <c r="L18" s="704"/>
      <c r="M18" s="704"/>
      <c r="N18" s="704"/>
      <c r="O18" s="704"/>
      <c r="P18" s="704"/>
      <c r="Q18" s="704"/>
      <c r="R18" s="704"/>
      <c r="S18" s="704"/>
      <c r="T18" s="704"/>
      <c r="U18" s="702"/>
      <c r="V18" s="702"/>
      <c r="W18" s="702"/>
      <c r="X18" s="702"/>
      <c r="Y18" s="703"/>
    </row>
    <row r="19" spans="2:25" ht="19.899999999999999" customHeight="1">
      <c r="B19" s="375"/>
      <c r="C19" s="337"/>
      <c r="D19" s="337"/>
      <c r="E19" s="376"/>
      <c r="F19" s="388" t="s">
        <v>141</v>
      </c>
      <c r="G19" s="376"/>
      <c r="H19" s="393" t="s">
        <v>39</v>
      </c>
      <c r="I19" s="373"/>
      <c r="J19" s="373"/>
      <c r="K19" s="88" t="s">
        <v>146</v>
      </c>
      <c r="L19" s="415"/>
      <c r="M19" s="415"/>
      <c r="N19" s="415"/>
      <c r="O19" s="416"/>
      <c r="P19" s="88" t="s">
        <v>143</v>
      </c>
      <c r="Q19" s="415"/>
      <c r="R19" s="415"/>
      <c r="S19" s="415"/>
      <c r="T19" s="416"/>
      <c r="U19" s="414"/>
      <c r="V19" s="415"/>
      <c r="W19" s="415"/>
      <c r="X19" s="415"/>
      <c r="Y19" s="661"/>
    </row>
    <row r="20" spans="2:25" ht="19.899999999999999" customHeight="1">
      <c r="B20" s="375"/>
      <c r="C20" s="337"/>
      <c r="D20" s="337"/>
      <c r="E20" s="376"/>
      <c r="F20" s="336"/>
      <c r="G20" s="376"/>
      <c r="H20" s="389"/>
      <c r="I20" s="378"/>
      <c r="J20" s="378"/>
      <c r="K20" s="89"/>
      <c r="L20" s="418"/>
      <c r="M20" s="418"/>
      <c r="N20" s="418"/>
      <c r="O20" s="419"/>
      <c r="P20" s="89"/>
      <c r="Q20" s="418"/>
      <c r="R20" s="418"/>
      <c r="S20" s="418"/>
      <c r="T20" s="419"/>
      <c r="U20" s="417"/>
      <c r="V20" s="418"/>
      <c r="W20" s="418"/>
      <c r="X20" s="418"/>
      <c r="Y20" s="665"/>
    </row>
    <row r="21" spans="2:25" ht="19.899999999999999" customHeight="1">
      <c r="B21" s="375"/>
      <c r="C21" s="337"/>
      <c r="D21" s="337"/>
      <c r="E21" s="376"/>
      <c r="F21" s="336"/>
      <c r="G21" s="376"/>
      <c r="H21" s="393" t="s">
        <v>40</v>
      </c>
      <c r="I21" s="373"/>
      <c r="J21" s="373"/>
      <c r="K21" s="88" t="s">
        <v>147</v>
      </c>
      <c r="L21" s="415"/>
      <c r="M21" s="415"/>
      <c r="N21" s="415"/>
      <c r="O21" s="416"/>
      <c r="P21" s="88" t="s">
        <v>144</v>
      </c>
      <c r="Q21" s="415"/>
      <c r="R21" s="415"/>
      <c r="S21" s="415"/>
      <c r="T21" s="416"/>
      <c r="U21" s="414"/>
      <c r="V21" s="415"/>
      <c r="W21" s="415"/>
      <c r="X21" s="415"/>
      <c r="Y21" s="661"/>
    </row>
    <row r="22" spans="2:25" ht="19.899999999999999" customHeight="1">
      <c r="B22" s="375"/>
      <c r="C22" s="337"/>
      <c r="D22" s="337"/>
      <c r="E22" s="376"/>
      <c r="F22" s="336"/>
      <c r="G22" s="376"/>
      <c r="H22" s="389"/>
      <c r="I22" s="378"/>
      <c r="J22" s="378"/>
      <c r="K22" s="89"/>
      <c r="L22" s="418"/>
      <c r="M22" s="418"/>
      <c r="N22" s="418"/>
      <c r="O22" s="419"/>
      <c r="P22" s="89"/>
      <c r="Q22" s="418"/>
      <c r="R22" s="418"/>
      <c r="S22" s="418"/>
      <c r="T22" s="419"/>
      <c r="U22" s="417"/>
      <c r="V22" s="418"/>
      <c r="W22" s="418"/>
      <c r="X22" s="418"/>
      <c r="Y22" s="665"/>
    </row>
    <row r="23" spans="2:25" ht="19.899999999999999" customHeight="1">
      <c r="B23" s="375"/>
      <c r="C23" s="337"/>
      <c r="D23" s="337"/>
      <c r="E23" s="376"/>
      <c r="F23" s="336"/>
      <c r="G23" s="376"/>
      <c r="H23" s="393" t="s">
        <v>56</v>
      </c>
      <c r="I23" s="373"/>
      <c r="J23" s="373"/>
      <c r="K23" s="88" t="s">
        <v>148</v>
      </c>
      <c r="L23" s="415"/>
      <c r="M23" s="415"/>
      <c r="N23" s="415"/>
      <c r="O23" s="416"/>
      <c r="P23" s="88" t="s">
        <v>145</v>
      </c>
      <c r="Q23" s="415"/>
      <c r="R23" s="415"/>
      <c r="S23" s="415"/>
      <c r="T23" s="416"/>
      <c r="U23" s="414"/>
      <c r="V23" s="415"/>
      <c r="W23" s="415"/>
      <c r="X23" s="415"/>
      <c r="Y23" s="661"/>
    </row>
    <row r="24" spans="2:25" ht="19.899999999999999" customHeight="1">
      <c r="B24" s="375"/>
      <c r="C24" s="337"/>
      <c r="D24" s="337"/>
      <c r="E24" s="376"/>
      <c r="F24" s="389"/>
      <c r="G24" s="379"/>
      <c r="H24" s="389"/>
      <c r="I24" s="378"/>
      <c r="J24" s="378"/>
      <c r="K24" s="89"/>
      <c r="L24" s="418"/>
      <c r="M24" s="418"/>
      <c r="N24" s="418"/>
      <c r="O24" s="419"/>
      <c r="P24" s="89"/>
      <c r="Q24" s="418"/>
      <c r="R24" s="418"/>
      <c r="S24" s="418"/>
      <c r="T24" s="419"/>
      <c r="U24" s="417"/>
      <c r="V24" s="418"/>
      <c r="W24" s="418"/>
      <c r="X24" s="418"/>
      <c r="Y24" s="665"/>
    </row>
    <row r="25" spans="2:25" ht="19.899999999999999" customHeight="1">
      <c r="B25" s="375"/>
      <c r="C25" s="337"/>
      <c r="D25" s="337"/>
      <c r="E25" s="376"/>
      <c r="F25" s="420" t="s">
        <v>149</v>
      </c>
      <c r="G25" s="420"/>
      <c r="H25" s="420"/>
      <c r="I25" s="420"/>
      <c r="J25" s="420"/>
      <c r="K25" s="404"/>
      <c r="L25" s="404"/>
      <c r="M25" s="404"/>
      <c r="N25" s="404"/>
      <c r="O25" s="404"/>
      <c r="P25" s="404"/>
      <c r="Q25" s="404"/>
      <c r="R25" s="404"/>
      <c r="S25" s="404"/>
      <c r="T25" s="404"/>
      <c r="U25" s="404"/>
      <c r="V25" s="404"/>
      <c r="W25" s="404"/>
      <c r="X25" s="404"/>
      <c r="Y25" s="691"/>
    </row>
    <row r="26" spans="2:25" ht="19.899999999999999" customHeight="1">
      <c r="B26" s="375"/>
      <c r="C26" s="337"/>
      <c r="D26" s="337"/>
      <c r="E26" s="376"/>
      <c r="F26" s="420"/>
      <c r="G26" s="420"/>
      <c r="H26" s="420"/>
      <c r="I26" s="420"/>
      <c r="J26" s="420"/>
      <c r="K26" s="404"/>
      <c r="L26" s="404"/>
      <c r="M26" s="404"/>
      <c r="N26" s="404"/>
      <c r="O26" s="404"/>
      <c r="P26" s="404"/>
      <c r="Q26" s="404"/>
      <c r="R26" s="404"/>
      <c r="S26" s="404"/>
      <c r="T26" s="404"/>
      <c r="U26" s="404"/>
      <c r="V26" s="404"/>
      <c r="W26" s="404"/>
      <c r="X26" s="404"/>
      <c r="Y26" s="691"/>
    </row>
    <row r="27" spans="2:25" ht="19.899999999999999" customHeight="1">
      <c r="B27" s="375"/>
      <c r="C27" s="337"/>
      <c r="D27" s="337"/>
      <c r="E27" s="376"/>
      <c r="F27" s="420" t="s">
        <v>150</v>
      </c>
      <c r="G27" s="420"/>
      <c r="H27" s="420"/>
      <c r="I27" s="420"/>
      <c r="J27" s="420"/>
      <c r="K27" s="404"/>
      <c r="L27" s="404"/>
      <c r="M27" s="404"/>
      <c r="N27" s="404"/>
      <c r="O27" s="404"/>
      <c r="P27" s="404"/>
      <c r="Q27" s="404"/>
      <c r="R27" s="404"/>
      <c r="S27" s="404"/>
      <c r="T27" s="404"/>
      <c r="U27" s="404"/>
      <c r="V27" s="404"/>
      <c r="W27" s="404"/>
      <c r="X27" s="404"/>
      <c r="Y27" s="691"/>
    </row>
    <row r="28" spans="2:25" ht="19.899999999999999" customHeight="1">
      <c r="B28" s="377"/>
      <c r="C28" s="378"/>
      <c r="D28" s="378"/>
      <c r="E28" s="379"/>
      <c r="F28" s="420"/>
      <c r="G28" s="420"/>
      <c r="H28" s="420"/>
      <c r="I28" s="420"/>
      <c r="J28" s="420"/>
      <c r="K28" s="404"/>
      <c r="L28" s="404"/>
      <c r="M28" s="404"/>
      <c r="N28" s="404"/>
      <c r="O28" s="404"/>
      <c r="P28" s="404"/>
      <c r="Q28" s="404"/>
      <c r="R28" s="404"/>
      <c r="S28" s="404"/>
      <c r="T28" s="404"/>
      <c r="U28" s="404"/>
      <c r="V28" s="404"/>
      <c r="W28" s="404"/>
      <c r="X28" s="404"/>
      <c r="Y28" s="691"/>
    </row>
    <row r="29" spans="2:25" ht="19.899999999999999" customHeight="1">
      <c r="B29" s="408" t="s">
        <v>151</v>
      </c>
      <c r="C29" s="420"/>
      <c r="D29" s="420"/>
      <c r="E29" s="420"/>
      <c r="F29" s="420"/>
      <c r="G29" s="420"/>
      <c r="H29" s="420"/>
      <c r="I29" s="420"/>
      <c r="J29" s="420"/>
      <c r="K29" s="420"/>
      <c r="L29" s="420"/>
      <c r="M29" s="420"/>
      <c r="N29" s="420"/>
      <c r="O29" s="420"/>
      <c r="P29" s="420"/>
      <c r="Q29" s="420"/>
      <c r="R29" s="420"/>
      <c r="S29" s="420"/>
      <c r="T29" s="420"/>
      <c r="U29" s="420"/>
      <c r="V29" s="420"/>
      <c r="W29" s="420"/>
      <c r="X29" s="420"/>
      <c r="Y29" s="713"/>
    </row>
    <row r="30" spans="2:25" ht="19.899999999999999" customHeight="1">
      <c r="B30" s="408"/>
      <c r="C30" s="420"/>
      <c r="D30" s="420"/>
      <c r="E30" s="420"/>
      <c r="F30" s="420"/>
      <c r="G30" s="420"/>
      <c r="H30" s="420"/>
      <c r="I30" s="420"/>
      <c r="J30" s="420"/>
      <c r="K30" s="420"/>
      <c r="L30" s="420"/>
      <c r="M30" s="420"/>
      <c r="N30" s="420"/>
      <c r="O30" s="420"/>
      <c r="P30" s="420"/>
      <c r="Q30" s="420"/>
      <c r="R30" s="420"/>
      <c r="S30" s="420"/>
      <c r="T30" s="420"/>
      <c r="U30" s="420"/>
      <c r="V30" s="420"/>
      <c r="W30" s="420"/>
      <c r="X30" s="420"/>
      <c r="Y30" s="713"/>
    </row>
    <row r="31" spans="2:25" ht="15" customHeight="1">
      <c r="B31" s="403" t="s">
        <v>71</v>
      </c>
      <c r="C31" s="404"/>
      <c r="D31" s="404"/>
      <c r="E31" s="404"/>
      <c r="F31" s="393" t="s">
        <v>314</v>
      </c>
      <c r="G31" s="373"/>
      <c r="H31" s="415"/>
      <c r="I31" s="373" t="s">
        <v>1</v>
      </c>
      <c r="J31" s="415"/>
      <c r="K31" s="373" t="s">
        <v>2</v>
      </c>
      <c r="L31" s="415"/>
      <c r="M31" s="374" t="s">
        <v>3</v>
      </c>
      <c r="N31" s="393" t="s">
        <v>72</v>
      </c>
      <c r="O31" s="373"/>
      <c r="P31" s="373"/>
      <c r="Q31" s="374"/>
      <c r="R31" s="393" t="s">
        <v>314</v>
      </c>
      <c r="S31" s="373"/>
      <c r="T31" s="415"/>
      <c r="U31" s="373" t="s">
        <v>1</v>
      </c>
      <c r="V31" s="415"/>
      <c r="W31" s="373" t="s">
        <v>2</v>
      </c>
      <c r="X31" s="415"/>
      <c r="Y31" s="700" t="s">
        <v>3</v>
      </c>
    </row>
    <row r="32" spans="2:25" ht="15" customHeight="1">
      <c r="B32" s="403"/>
      <c r="C32" s="404"/>
      <c r="D32" s="404"/>
      <c r="E32" s="404"/>
      <c r="F32" s="389"/>
      <c r="G32" s="378"/>
      <c r="H32" s="418"/>
      <c r="I32" s="378"/>
      <c r="J32" s="418"/>
      <c r="K32" s="378"/>
      <c r="L32" s="418"/>
      <c r="M32" s="379"/>
      <c r="N32" s="389"/>
      <c r="O32" s="378"/>
      <c r="P32" s="378"/>
      <c r="Q32" s="379"/>
      <c r="R32" s="389"/>
      <c r="S32" s="378"/>
      <c r="T32" s="418"/>
      <c r="U32" s="378"/>
      <c r="V32" s="418"/>
      <c r="W32" s="378"/>
      <c r="X32" s="418"/>
      <c r="Y32" s="666"/>
    </row>
    <row r="33" spans="2:26" ht="15" customHeight="1">
      <c r="B33" s="408" t="s">
        <v>69</v>
      </c>
      <c r="C33" s="404"/>
      <c r="D33" s="404"/>
      <c r="E33" s="404"/>
      <c r="F33" s="393" t="s">
        <v>314</v>
      </c>
      <c r="G33" s="373"/>
      <c r="H33" s="415"/>
      <c r="I33" s="373" t="s">
        <v>1</v>
      </c>
      <c r="J33" s="415"/>
      <c r="K33" s="373" t="s">
        <v>2</v>
      </c>
      <c r="L33" s="415"/>
      <c r="M33" s="374" t="s">
        <v>3</v>
      </c>
      <c r="N33" s="380" t="s">
        <v>70</v>
      </c>
      <c r="O33" s="373"/>
      <c r="P33" s="373"/>
      <c r="Q33" s="374"/>
      <c r="R33" s="393" t="s">
        <v>314</v>
      </c>
      <c r="S33" s="373"/>
      <c r="T33" s="415"/>
      <c r="U33" s="373" t="s">
        <v>1</v>
      </c>
      <c r="V33" s="415"/>
      <c r="W33" s="373" t="s">
        <v>2</v>
      </c>
      <c r="X33" s="415"/>
      <c r="Y33" s="700" t="s">
        <v>3</v>
      </c>
    </row>
    <row r="34" spans="2:26" ht="15" customHeight="1" thickBot="1">
      <c r="B34" s="711"/>
      <c r="C34" s="712"/>
      <c r="D34" s="712"/>
      <c r="E34" s="712"/>
      <c r="F34" s="336"/>
      <c r="G34" s="337"/>
      <c r="H34" s="663"/>
      <c r="I34" s="337"/>
      <c r="J34" s="663"/>
      <c r="K34" s="337"/>
      <c r="L34" s="663"/>
      <c r="M34" s="376"/>
      <c r="N34" s="336"/>
      <c r="O34" s="337"/>
      <c r="P34" s="337"/>
      <c r="Q34" s="376"/>
      <c r="R34" s="336"/>
      <c r="S34" s="337"/>
      <c r="T34" s="663"/>
      <c r="U34" s="337"/>
      <c r="V34" s="663"/>
      <c r="W34" s="337"/>
      <c r="X34" s="663"/>
      <c r="Y34" s="701"/>
    </row>
    <row r="35" spans="2:26" s="219" customFormat="1" ht="22.5" customHeight="1">
      <c r="B35" s="692" t="s">
        <v>125</v>
      </c>
      <c r="C35" s="395"/>
      <c r="D35" s="395"/>
      <c r="E35" s="396"/>
      <c r="F35" s="693" t="s">
        <v>225</v>
      </c>
      <c r="G35" s="694"/>
      <c r="H35" s="694"/>
      <c r="I35" s="694"/>
      <c r="J35" s="694"/>
      <c r="K35" s="694"/>
      <c r="L35" s="694"/>
      <c r="M35" s="694"/>
      <c r="N35" s="694"/>
      <c r="O35" s="694"/>
      <c r="P35" s="694"/>
      <c r="Q35" s="694"/>
      <c r="R35" s="694"/>
      <c r="S35" s="694"/>
      <c r="T35" s="694"/>
      <c r="U35" s="694"/>
      <c r="V35" s="694"/>
      <c r="W35" s="694"/>
      <c r="X35" s="694"/>
      <c r="Y35" s="695"/>
    </row>
    <row r="36" spans="2:26" s="219" customFormat="1" ht="22.5" customHeight="1">
      <c r="B36" s="375"/>
      <c r="C36" s="337"/>
      <c r="D36" s="337"/>
      <c r="E36" s="376"/>
      <c r="F36" s="696"/>
      <c r="G36" s="697"/>
      <c r="H36" s="697"/>
      <c r="I36" s="697"/>
      <c r="J36" s="697"/>
      <c r="K36" s="697"/>
      <c r="L36" s="697"/>
      <c r="M36" s="697"/>
      <c r="N36" s="697"/>
      <c r="O36" s="697"/>
      <c r="P36" s="697"/>
      <c r="Q36" s="697"/>
      <c r="R36" s="697"/>
      <c r="S36" s="697"/>
      <c r="T36" s="697"/>
      <c r="U36" s="697"/>
      <c r="V36" s="697"/>
      <c r="W36" s="697"/>
      <c r="X36" s="697"/>
      <c r="Y36" s="698"/>
    </row>
    <row r="37" spans="2:26" s="219" customFormat="1" ht="26.25" customHeight="1">
      <c r="B37" s="375"/>
      <c r="C37" s="337"/>
      <c r="D37" s="337"/>
      <c r="E37" s="376"/>
      <c r="F37" s="220"/>
      <c r="G37" s="221"/>
      <c r="H37" s="699" t="s">
        <v>314</v>
      </c>
      <c r="I37" s="699"/>
      <c r="J37" s="221"/>
      <c r="K37" s="221" t="s">
        <v>1</v>
      </c>
      <c r="L37" s="221"/>
      <c r="M37" s="221" t="s">
        <v>2</v>
      </c>
      <c r="N37" s="221"/>
      <c r="O37" s="221" t="s">
        <v>73</v>
      </c>
      <c r="P37" s="221"/>
      <c r="Q37" s="221"/>
      <c r="R37" s="221"/>
      <c r="S37" s="221"/>
      <c r="T37" s="221"/>
      <c r="U37" s="221"/>
      <c r="V37" s="221"/>
      <c r="W37" s="221"/>
      <c r="X37" s="221"/>
      <c r="Y37" s="222"/>
    </row>
    <row r="38" spans="2:26" ht="26.25" customHeight="1">
      <c r="B38" s="375"/>
      <c r="C38" s="337"/>
      <c r="D38" s="337"/>
      <c r="E38" s="376"/>
      <c r="F38" s="99"/>
      <c r="G38" s="100" t="s">
        <v>64</v>
      </c>
      <c r="H38" s="152" t="str">
        <f>IF(様式第７号!K25="","",様式第７号!K25)</f>
        <v/>
      </c>
      <c r="I38" s="100" t="s">
        <v>12</v>
      </c>
      <c r="J38" s="100"/>
      <c r="K38" s="100"/>
      <c r="L38" s="100"/>
      <c r="M38" s="322" t="str">
        <f>IF(様式第７号!Q25="","",様式第７号!Q25)</f>
        <v/>
      </c>
      <c r="N38" s="322"/>
      <c r="O38" s="100" t="s">
        <v>13</v>
      </c>
      <c r="P38" s="100"/>
      <c r="Q38" s="100"/>
      <c r="R38" s="100"/>
      <c r="S38" s="322" t="str">
        <f>IF(様式第７号!W25="","",様式第７号!W25)</f>
        <v/>
      </c>
      <c r="T38" s="322"/>
      <c r="U38" s="322"/>
      <c r="V38" s="322"/>
      <c r="W38" s="100" t="s">
        <v>14</v>
      </c>
      <c r="X38" s="100"/>
      <c r="Y38" s="207"/>
    </row>
    <row r="39" spans="2:26" ht="33.75" customHeight="1" thickBot="1">
      <c r="B39" s="405"/>
      <c r="C39" s="406"/>
      <c r="D39" s="406"/>
      <c r="E39" s="407"/>
      <c r="F39" s="223"/>
      <c r="G39" s="224"/>
      <c r="H39" s="224" t="s">
        <v>11</v>
      </c>
      <c r="I39" s="224"/>
      <c r="J39" s="224"/>
      <c r="K39" s="406" t="str">
        <f>IF(様式第７号!N26="","",様式第７号!N26)</f>
        <v/>
      </c>
      <c r="L39" s="406" t="str">
        <f>IF(様式第７号!O26="","",様式第７号!O26)</f>
        <v/>
      </c>
      <c r="M39" s="406" t="str">
        <f>IF(様式第７号!P26="","",様式第７号!P26)</f>
        <v/>
      </c>
      <c r="N39" s="406" t="str">
        <f>IF(様式第７号!Q26="","",様式第７号!Q26)</f>
        <v/>
      </c>
      <c r="O39" s="406" t="str">
        <f>IF(様式第７号!R26="","",様式第７号!R26)</f>
        <v/>
      </c>
      <c r="P39" s="406" t="str">
        <f>IF(様式第７号!S26="","",様式第７号!S26)</f>
        <v/>
      </c>
      <c r="Q39" s="406" t="str">
        <f>IF(様式第７号!T26="","",様式第７号!T26)</f>
        <v/>
      </c>
      <c r="R39" s="406" t="str">
        <f>IF(様式第７号!U26="","",様式第７号!U26)</f>
        <v/>
      </c>
      <c r="S39" s="224"/>
      <c r="T39" s="224"/>
      <c r="U39" s="224"/>
      <c r="V39" s="224"/>
      <c r="W39" s="224"/>
      <c r="X39" s="224"/>
      <c r="Y39" s="225"/>
    </row>
    <row r="40" spans="2:26" ht="22.5" customHeight="1">
      <c r="B40" s="394" t="s">
        <v>74</v>
      </c>
      <c r="C40" s="395"/>
      <c r="D40" s="395"/>
      <c r="E40" s="396"/>
      <c r="F40" s="226"/>
      <c r="G40" s="198"/>
      <c r="H40" s="198"/>
      <c r="I40" s="198"/>
      <c r="J40" s="198"/>
      <c r="K40" s="198"/>
      <c r="L40" s="198"/>
      <c r="M40" s="198"/>
      <c r="N40" s="198"/>
      <c r="O40" s="198"/>
      <c r="P40" s="198"/>
      <c r="Q40" s="198"/>
      <c r="R40" s="198"/>
      <c r="S40" s="198"/>
      <c r="T40" s="198"/>
      <c r="U40" s="198"/>
      <c r="V40" s="198"/>
      <c r="W40" s="198"/>
      <c r="X40" s="198"/>
      <c r="Y40" s="199"/>
    </row>
    <row r="41" spans="2:26" ht="22.5" customHeight="1">
      <c r="B41" s="375"/>
      <c r="C41" s="337"/>
      <c r="D41" s="337"/>
      <c r="E41" s="376"/>
      <c r="F41" s="336" t="s">
        <v>357</v>
      </c>
      <c r="G41" s="337"/>
      <c r="H41" s="100" t="s">
        <v>358</v>
      </c>
      <c r="I41" s="95"/>
      <c r="J41" s="95"/>
      <c r="K41" s="95"/>
      <c r="L41" s="95"/>
      <c r="M41" s="95"/>
      <c r="N41" s="95"/>
      <c r="O41" s="95"/>
      <c r="P41" s="95"/>
      <c r="Q41" s="95"/>
      <c r="R41" s="95"/>
      <c r="S41" s="95"/>
      <c r="T41" s="95"/>
      <c r="U41" s="95"/>
      <c r="V41" s="95"/>
      <c r="W41" s="95"/>
      <c r="X41" s="95"/>
      <c r="Y41" s="200"/>
    </row>
    <row r="42" spans="2:26" ht="22.5" customHeight="1">
      <c r="B42" s="375"/>
      <c r="C42" s="337"/>
      <c r="D42" s="337"/>
      <c r="E42" s="376"/>
      <c r="F42" s="336" t="s">
        <v>317</v>
      </c>
      <c r="G42" s="337"/>
      <c r="H42" s="100" t="s">
        <v>359</v>
      </c>
      <c r="I42" s="95"/>
      <c r="J42" s="95"/>
      <c r="K42" s="95"/>
      <c r="L42" s="95"/>
      <c r="M42" s="95"/>
      <c r="N42" s="95"/>
      <c r="O42" s="95"/>
      <c r="P42" s="95"/>
      <c r="Q42" s="95"/>
      <c r="R42" s="95"/>
      <c r="S42" s="95"/>
      <c r="T42" s="95"/>
      <c r="U42" s="95"/>
      <c r="V42" s="95"/>
      <c r="W42" s="95"/>
      <c r="X42" s="95"/>
      <c r="Y42" s="200"/>
    </row>
    <row r="43" spans="2:26" ht="22.5" customHeight="1">
      <c r="B43" s="375"/>
      <c r="C43" s="337"/>
      <c r="D43" s="337"/>
      <c r="E43" s="376"/>
      <c r="F43" s="336" t="s">
        <v>318</v>
      </c>
      <c r="G43" s="337"/>
      <c r="H43" s="100" t="s">
        <v>361</v>
      </c>
      <c r="I43" s="95"/>
      <c r="J43" s="95"/>
      <c r="K43" s="95"/>
      <c r="L43" s="95"/>
      <c r="M43" s="95"/>
      <c r="N43" s="95"/>
      <c r="O43" s="95"/>
      <c r="P43" s="95"/>
      <c r="Q43" s="95"/>
      <c r="R43" s="95"/>
      <c r="S43" s="95"/>
      <c r="T43" s="95"/>
      <c r="U43" s="95"/>
      <c r="V43" s="95"/>
      <c r="W43" s="95"/>
      <c r="X43" s="95"/>
      <c r="Y43" s="200"/>
    </row>
    <row r="44" spans="2:26" ht="22.5" customHeight="1">
      <c r="B44" s="375"/>
      <c r="C44" s="337"/>
      <c r="D44" s="337"/>
      <c r="E44" s="376"/>
      <c r="H44" s="227" t="s">
        <v>362</v>
      </c>
      <c r="I44" s="95"/>
      <c r="J44" s="95"/>
      <c r="K44" s="95"/>
      <c r="L44" s="95"/>
      <c r="M44" s="95"/>
      <c r="N44" s="95"/>
      <c r="O44" s="95"/>
      <c r="P44" s="95"/>
      <c r="Q44" s="95"/>
      <c r="R44" s="95"/>
      <c r="S44" s="95"/>
      <c r="T44" s="95"/>
      <c r="U44" s="95"/>
      <c r="V44" s="95"/>
      <c r="W44" s="95"/>
      <c r="X44" s="95"/>
      <c r="Y44" s="200"/>
      <c r="Z44" s="95"/>
    </row>
    <row r="45" spans="2:26" ht="22.5" customHeight="1">
      <c r="B45" s="375"/>
      <c r="C45" s="337"/>
      <c r="D45" s="337"/>
      <c r="E45" s="376"/>
      <c r="F45" s="336" t="s">
        <v>319</v>
      </c>
      <c r="G45" s="337"/>
      <c r="H45" s="100" t="s">
        <v>360</v>
      </c>
      <c r="I45" s="95"/>
      <c r="J45" s="95"/>
      <c r="K45" s="95"/>
      <c r="L45" s="95"/>
      <c r="M45" s="95"/>
      <c r="N45" s="95"/>
      <c r="O45" s="95"/>
      <c r="P45" s="95"/>
      <c r="Q45" s="95"/>
      <c r="R45" s="95"/>
      <c r="S45" s="95"/>
      <c r="T45" s="95"/>
      <c r="U45" s="95"/>
      <c r="V45" s="95"/>
      <c r="W45" s="95"/>
      <c r="X45" s="95"/>
      <c r="Y45" s="200"/>
    </row>
    <row r="46" spans="2:26" ht="22.5" customHeight="1">
      <c r="B46" s="375"/>
      <c r="C46" s="337"/>
      <c r="D46" s="337"/>
      <c r="E46" s="376"/>
      <c r="F46" s="336"/>
      <c r="G46" s="337"/>
      <c r="H46" s="95"/>
      <c r="I46" s="95"/>
      <c r="J46" s="95"/>
      <c r="K46" s="95"/>
      <c r="L46" s="95"/>
      <c r="M46" s="95"/>
      <c r="N46" s="95"/>
      <c r="O46" s="95"/>
      <c r="P46" s="95"/>
      <c r="Q46" s="95"/>
      <c r="R46" s="95"/>
      <c r="S46" s="95"/>
      <c r="T46" s="95"/>
      <c r="U46" s="95"/>
      <c r="V46" s="95"/>
      <c r="W46" s="95"/>
      <c r="X46" s="95"/>
      <c r="Y46" s="200"/>
    </row>
    <row r="47" spans="2:26" ht="22.5" customHeight="1">
      <c r="B47" s="375"/>
      <c r="C47" s="337"/>
      <c r="D47" s="337"/>
      <c r="E47" s="376"/>
      <c r="F47" s="107"/>
      <c r="G47" s="95"/>
      <c r="H47" s="95"/>
      <c r="I47" s="95"/>
      <c r="J47" s="95"/>
      <c r="K47" s="95"/>
      <c r="L47" s="95"/>
      <c r="M47" s="95"/>
      <c r="N47" s="95"/>
      <c r="O47" s="95"/>
      <c r="P47" s="95"/>
      <c r="Q47" s="95"/>
      <c r="R47" s="95"/>
      <c r="S47" s="95"/>
      <c r="T47" s="95"/>
      <c r="U47" s="95"/>
      <c r="V47" s="95"/>
      <c r="W47" s="95"/>
      <c r="X47" s="95"/>
      <c r="Y47" s="200"/>
    </row>
    <row r="48" spans="2:26" ht="22.5" customHeight="1">
      <c r="B48" s="375"/>
      <c r="C48" s="337"/>
      <c r="D48" s="337"/>
      <c r="E48" s="376"/>
      <c r="F48" s="107"/>
      <c r="G48" s="95"/>
      <c r="H48" s="95"/>
      <c r="I48" s="95"/>
      <c r="J48" s="95"/>
      <c r="K48" s="95"/>
      <c r="L48" s="95"/>
      <c r="M48" s="95"/>
      <c r="N48" s="95"/>
      <c r="O48" s="95"/>
      <c r="P48" s="95"/>
      <c r="Q48" s="95"/>
      <c r="R48" s="95"/>
      <c r="S48" s="95"/>
      <c r="T48" s="95"/>
      <c r="U48" s="95"/>
      <c r="V48" s="95"/>
      <c r="W48" s="95"/>
      <c r="X48" s="95"/>
      <c r="Y48" s="200"/>
    </row>
    <row r="49" spans="2:25" ht="22.5" customHeight="1" thickBot="1">
      <c r="B49" s="405"/>
      <c r="C49" s="406"/>
      <c r="D49" s="406"/>
      <c r="E49" s="407"/>
      <c r="F49" s="228"/>
      <c r="G49" s="202"/>
      <c r="H49" s="202"/>
      <c r="I49" s="202"/>
      <c r="J49" s="202"/>
      <c r="K49" s="202"/>
      <c r="L49" s="202"/>
      <c r="M49" s="202"/>
      <c r="N49" s="202"/>
      <c r="O49" s="202"/>
      <c r="P49" s="202"/>
      <c r="Q49" s="202"/>
      <c r="R49" s="202"/>
      <c r="S49" s="202"/>
      <c r="T49" s="202"/>
      <c r="U49" s="202"/>
      <c r="V49" s="202"/>
      <c r="W49" s="202"/>
      <c r="X49" s="202"/>
      <c r="Y49" s="203"/>
    </row>
  </sheetData>
  <mergeCells count="99">
    <mergeCell ref="F46:G46"/>
    <mergeCell ref="F41:G41"/>
    <mergeCell ref="F42:G42"/>
    <mergeCell ref="F43:G43"/>
    <mergeCell ref="F45:G45"/>
    <mergeCell ref="U15:W15"/>
    <mergeCell ref="U16:W16"/>
    <mergeCell ref="B40:E49"/>
    <mergeCell ref="F31:G32"/>
    <mergeCell ref="B31:E32"/>
    <mergeCell ref="T33:T34"/>
    <mergeCell ref="W31:W32"/>
    <mergeCell ref="B33:E34"/>
    <mergeCell ref="N33:Q34"/>
    <mergeCell ref="V31:V32"/>
    <mergeCell ref="K33:K34"/>
    <mergeCell ref="B29:J30"/>
    <mergeCell ref="K29:Y30"/>
    <mergeCell ref="I33:I34"/>
    <mergeCell ref="V33:V34"/>
    <mergeCell ref="F33:G34"/>
    <mergeCell ref="P12:R12"/>
    <mergeCell ref="U12:W12"/>
    <mergeCell ref="J13:M14"/>
    <mergeCell ref="U13:W13"/>
    <mergeCell ref="P14:R14"/>
    <mergeCell ref="U14:W14"/>
    <mergeCell ref="I31:I32"/>
    <mergeCell ref="K31:K32"/>
    <mergeCell ref="M31:M32"/>
    <mergeCell ref="R31:S32"/>
    <mergeCell ref="R33:S34"/>
    <mergeCell ref="Y31:Y32"/>
    <mergeCell ref="X31:X32"/>
    <mergeCell ref="X33:X34"/>
    <mergeCell ref="L33:L34"/>
    <mergeCell ref="M33:M34"/>
    <mergeCell ref="N31:Q32"/>
    <mergeCell ref="U31:U32"/>
    <mergeCell ref="T31:T32"/>
    <mergeCell ref="U10:W10"/>
    <mergeCell ref="U11:W11"/>
    <mergeCell ref="K5:K6"/>
    <mergeCell ref="M5:N6"/>
    <mergeCell ref="B3:E4"/>
    <mergeCell ref="F3:Y4"/>
    <mergeCell ref="P7:R7"/>
    <mergeCell ref="U7:W7"/>
    <mergeCell ref="J8:M9"/>
    <mergeCell ref="U8:W8"/>
    <mergeCell ref="P9:R9"/>
    <mergeCell ref="U9:W9"/>
    <mergeCell ref="R5:R6"/>
    <mergeCell ref="T5:U6"/>
    <mergeCell ref="Y5:Y6"/>
    <mergeCell ref="V5:X6"/>
    <mergeCell ref="O5:Q6"/>
    <mergeCell ref="H5:J6"/>
    <mergeCell ref="B17:E28"/>
    <mergeCell ref="F17:J18"/>
    <mergeCell ref="H19:J20"/>
    <mergeCell ref="H21:J22"/>
    <mergeCell ref="H23:J24"/>
    <mergeCell ref="B7:E15"/>
    <mergeCell ref="F7:H11"/>
    <mergeCell ref="B5:E6"/>
    <mergeCell ref="F5:G6"/>
    <mergeCell ref="F25:J26"/>
    <mergeCell ref="F27:J28"/>
    <mergeCell ref="F12:H16"/>
    <mergeCell ref="P17:T18"/>
    <mergeCell ref="K25:Y26"/>
    <mergeCell ref="U17:Y18"/>
    <mergeCell ref="L23:O24"/>
    <mergeCell ref="L21:O22"/>
    <mergeCell ref="L19:O20"/>
    <mergeCell ref="Q23:T24"/>
    <mergeCell ref="Q21:T22"/>
    <mergeCell ref="Q19:T20"/>
    <mergeCell ref="U19:Y20"/>
    <mergeCell ref="U21:Y22"/>
    <mergeCell ref="U23:Y24"/>
    <mergeCell ref="K17:O18"/>
    <mergeCell ref="K27:Y28"/>
    <mergeCell ref="F19:G24"/>
    <mergeCell ref="B35:E39"/>
    <mergeCell ref="F35:Y36"/>
    <mergeCell ref="H37:I37"/>
    <mergeCell ref="M38:N38"/>
    <mergeCell ref="S38:V38"/>
    <mergeCell ref="K39:R39"/>
    <mergeCell ref="W33:W34"/>
    <mergeCell ref="U33:U34"/>
    <mergeCell ref="H31:H32"/>
    <mergeCell ref="H33:H34"/>
    <mergeCell ref="J31:J32"/>
    <mergeCell ref="J33:J34"/>
    <mergeCell ref="L31:L32"/>
    <mergeCell ref="Y33:Y34"/>
  </mergeCells>
  <phoneticPr fontId="1"/>
  <printOptions horizontalCentered="1"/>
  <pageMargins left="0.70866141732283472" right="0.70866141732283472" top="0.74803149606299213" bottom="0.74803149606299213" header="0.31496062992125984" footer="0.31496062992125984"/>
  <pageSetup paperSize="9" scale="68" orientation="portrait" r:id="rId1"/>
  <colBreaks count="1" manualBreakCount="1">
    <brk id="2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1</xdr:col>
                    <xdr:colOff>200025</xdr:colOff>
                    <xdr:row>5</xdr:row>
                    <xdr:rowOff>0</xdr:rowOff>
                  </from>
                  <to>
                    <xdr:col>4</xdr:col>
                    <xdr:colOff>0</xdr:colOff>
                    <xdr:row>6</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4"/>
  </sheetPr>
  <dimension ref="B1:AG53"/>
  <sheetViews>
    <sheetView view="pageBreakPreview" zoomScale="115" zoomScaleNormal="100" zoomScaleSheetLayoutView="115" workbookViewId="0">
      <selection activeCell="F43" sqref="F43:Y43"/>
    </sheetView>
  </sheetViews>
  <sheetFormatPr defaultColWidth="3.75" defaultRowHeight="24"/>
  <cols>
    <col min="1" max="7" width="3.75" style="1"/>
    <col min="8" max="8" width="4.625" style="1" bestFit="1" customWidth="1"/>
    <col min="9" max="9" width="3.75" style="1"/>
    <col min="10" max="10" width="4.625" style="1" bestFit="1" customWidth="1"/>
    <col min="11" max="11" width="3.75" style="1"/>
    <col min="12" max="12" width="4.625" style="1" bestFit="1" customWidth="1"/>
    <col min="13" max="13" width="3.75" style="1" customWidth="1"/>
    <col min="14" max="19" width="3.75" style="1"/>
    <col min="20" max="20" width="4.625" style="1" bestFit="1" customWidth="1"/>
    <col min="21" max="21" width="3.75" style="1"/>
    <col min="22" max="22" width="4.625" style="1" bestFit="1" customWidth="1"/>
    <col min="23" max="23" width="4.125" style="1" bestFit="1" customWidth="1"/>
    <col min="24" max="24" width="4.625" style="1" bestFit="1" customWidth="1"/>
    <col min="25" max="25" width="3.75" style="1"/>
    <col min="26" max="26" width="3.75" style="1" customWidth="1"/>
    <col min="27" max="27" width="9.375" style="1" customWidth="1"/>
    <col min="28" max="28" width="4.625" style="1" bestFit="1" customWidth="1"/>
    <col min="29" max="16384" width="3.75" style="1"/>
  </cols>
  <sheetData>
    <row r="1" spans="2:33" ht="22.5" customHeight="1">
      <c r="C1" s="1" t="s">
        <v>10</v>
      </c>
    </row>
    <row r="2" spans="2:33" ht="22.5" customHeight="1" thickBot="1">
      <c r="C2" s="1" t="s">
        <v>115</v>
      </c>
    </row>
    <row r="3" spans="2:33" ht="22.5" customHeight="1">
      <c r="B3" s="394" t="s">
        <v>97</v>
      </c>
      <c r="C3" s="395"/>
      <c r="D3" s="395"/>
      <c r="E3" s="396"/>
      <c r="F3" s="397"/>
      <c r="G3" s="398"/>
      <c r="H3" s="398"/>
      <c r="I3" s="398"/>
      <c r="J3" s="398"/>
      <c r="K3" s="398"/>
      <c r="L3" s="398"/>
      <c r="M3" s="398"/>
      <c r="N3" s="398"/>
      <c r="O3" s="398"/>
      <c r="P3" s="398"/>
      <c r="Q3" s="398"/>
      <c r="R3" s="398"/>
      <c r="S3" s="398"/>
      <c r="T3" s="398"/>
      <c r="U3" s="398"/>
      <c r="V3" s="398"/>
      <c r="W3" s="398"/>
      <c r="X3" s="398"/>
      <c r="Y3" s="399"/>
    </row>
    <row r="4" spans="2:33" ht="22.5" customHeight="1">
      <c r="B4" s="375"/>
      <c r="C4" s="337"/>
      <c r="D4" s="337"/>
      <c r="E4" s="376"/>
      <c r="F4" s="400"/>
      <c r="G4" s="401"/>
      <c r="H4" s="401"/>
      <c r="I4" s="401"/>
      <c r="J4" s="401"/>
      <c r="K4" s="401"/>
      <c r="L4" s="401"/>
      <c r="M4" s="401"/>
      <c r="N4" s="401"/>
      <c r="O4" s="401"/>
      <c r="P4" s="401"/>
      <c r="Q4" s="401"/>
      <c r="R4" s="401"/>
      <c r="S4" s="401"/>
      <c r="T4" s="401"/>
      <c r="U4" s="401"/>
      <c r="V4" s="401"/>
      <c r="W4" s="401"/>
      <c r="X4" s="401"/>
      <c r="Y4" s="402"/>
    </row>
    <row r="5" spans="2:33" ht="7.5" customHeight="1">
      <c r="B5" s="403" t="s">
        <v>98</v>
      </c>
      <c r="C5" s="404"/>
      <c r="D5" s="404"/>
      <c r="E5" s="404"/>
      <c r="F5" s="88"/>
      <c r="G5" s="103"/>
      <c r="H5" s="90"/>
      <c r="I5" s="90"/>
      <c r="J5" s="90"/>
      <c r="K5" s="103"/>
      <c r="L5" s="103"/>
      <c r="M5" s="103"/>
      <c r="N5" s="103"/>
      <c r="O5" s="103"/>
      <c r="P5" s="103"/>
      <c r="Q5" s="103"/>
      <c r="R5" s="103"/>
      <c r="S5" s="103"/>
      <c r="T5" s="103"/>
      <c r="U5" s="103"/>
      <c r="V5" s="103"/>
      <c r="W5" s="103"/>
      <c r="X5" s="103"/>
      <c r="Y5" s="307"/>
    </row>
    <row r="6" spans="2:33" ht="30" customHeight="1">
      <c r="B6" s="403"/>
      <c r="C6" s="404"/>
      <c r="D6" s="404"/>
      <c r="E6" s="404"/>
      <c r="F6" s="99"/>
      <c r="G6" s="337" t="s">
        <v>230</v>
      </c>
      <c r="H6" s="337"/>
      <c r="I6" s="337"/>
      <c r="J6" s="337"/>
      <c r="K6" s="100"/>
      <c r="L6" s="337" t="s">
        <v>19</v>
      </c>
      <c r="M6" s="337"/>
      <c r="N6" s="337"/>
      <c r="O6" s="100"/>
      <c r="P6" s="100"/>
      <c r="Q6" s="337" t="s">
        <v>20</v>
      </c>
      <c r="R6" s="337"/>
      <c r="S6" s="337"/>
      <c r="T6" s="100"/>
      <c r="U6" s="100"/>
      <c r="V6" s="337" t="s">
        <v>21</v>
      </c>
      <c r="W6" s="337"/>
      <c r="X6" s="100"/>
      <c r="Y6" s="308"/>
    </row>
    <row r="7" spans="2:33" ht="7.5" customHeight="1">
      <c r="B7" s="403"/>
      <c r="C7" s="404"/>
      <c r="D7" s="404"/>
      <c r="E7" s="404"/>
      <c r="F7" s="89"/>
      <c r="G7" s="104"/>
      <c r="H7" s="92"/>
      <c r="I7" s="104"/>
      <c r="J7" s="104"/>
      <c r="K7" s="104"/>
      <c r="L7" s="104"/>
      <c r="M7" s="104"/>
      <c r="N7" s="104"/>
      <c r="O7" s="104"/>
      <c r="P7" s="104"/>
      <c r="Q7" s="104"/>
      <c r="R7" s="104"/>
      <c r="S7" s="104"/>
      <c r="T7" s="104"/>
      <c r="U7" s="104"/>
      <c r="V7" s="104"/>
      <c r="W7" s="104"/>
      <c r="X7" s="104"/>
      <c r="Y7" s="245"/>
    </row>
    <row r="8" spans="2:33" ht="11.25" customHeight="1">
      <c r="B8" s="403" t="s">
        <v>45</v>
      </c>
      <c r="C8" s="404"/>
      <c r="D8" s="404"/>
      <c r="E8" s="404"/>
      <c r="F8" s="88"/>
      <c r="G8" s="103"/>
      <c r="H8" s="90"/>
      <c r="I8" s="90"/>
      <c r="J8" s="90"/>
      <c r="K8" s="103"/>
      <c r="L8" s="103"/>
      <c r="M8" s="103"/>
      <c r="N8" s="103"/>
      <c r="O8" s="103"/>
      <c r="P8" s="103"/>
      <c r="Q8" s="103"/>
      <c r="R8" s="103"/>
      <c r="S8" s="103"/>
      <c r="T8" s="103"/>
      <c r="U8" s="103"/>
      <c r="V8" s="103"/>
      <c r="W8" s="103"/>
      <c r="X8" s="103"/>
      <c r="Y8" s="307"/>
    </row>
    <row r="9" spans="2:33" ht="22.5" customHeight="1">
      <c r="B9" s="403"/>
      <c r="C9" s="404"/>
      <c r="D9" s="404"/>
      <c r="E9" s="404"/>
      <c r="F9" s="99"/>
      <c r="G9" s="100" t="s">
        <v>22</v>
      </c>
      <c r="H9" s="100" t="s">
        <v>24</v>
      </c>
      <c r="I9" s="100" t="s">
        <v>23</v>
      </c>
      <c r="J9" s="100" t="s">
        <v>24</v>
      </c>
      <c r="K9" s="100" t="s">
        <v>25</v>
      </c>
      <c r="L9" s="100"/>
      <c r="M9" s="421"/>
      <c r="N9" s="421"/>
      <c r="O9" s="100" t="s">
        <v>1</v>
      </c>
      <c r="P9" s="100" t="s">
        <v>132</v>
      </c>
      <c r="Q9" s="309"/>
      <c r="R9" s="95"/>
      <c r="S9" s="100"/>
      <c r="T9" s="100"/>
      <c r="U9" s="100"/>
      <c r="V9" s="100"/>
      <c r="W9" s="100"/>
      <c r="X9" s="100"/>
      <c r="Y9" s="308"/>
      <c r="AG9" s="1" t="s">
        <v>59</v>
      </c>
    </row>
    <row r="10" spans="2:33" ht="11.25" customHeight="1">
      <c r="B10" s="403"/>
      <c r="C10" s="404"/>
      <c r="D10" s="404"/>
      <c r="E10" s="404"/>
      <c r="F10" s="89"/>
      <c r="G10" s="104"/>
      <c r="H10" s="92"/>
      <c r="I10" s="104"/>
      <c r="J10" s="104"/>
      <c r="K10" s="104"/>
      <c r="L10" s="104"/>
      <c r="M10" s="104"/>
      <c r="N10" s="104"/>
      <c r="O10" s="104"/>
      <c r="P10" s="104"/>
      <c r="Q10" s="104"/>
      <c r="R10" s="104"/>
      <c r="S10" s="104"/>
      <c r="T10" s="104"/>
      <c r="U10" s="104"/>
      <c r="V10" s="104"/>
      <c r="W10" s="104"/>
      <c r="X10" s="104"/>
      <c r="Y10" s="245"/>
    </row>
    <row r="11" spans="2:33" ht="11.25" customHeight="1">
      <c r="B11" s="403" t="s">
        <v>99</v>
      </c>
      <c r="C11" s="404"/>
      <c r="D11" s="404"/>
      <c r="E11" s="404"/>
      <c r="F11" s="88"/>
      <c r="G11" s="103"/>
      <c r="H11" s="90"/>
      <c r="I11" s="90"/>
      <c r="J11" s="90"/>
      <c r="K11" s="103"/>
      <c r="L11" s="103"/>
      <c r="M11" s="103"/>
      <c r="N11" s="103"/>
      <c r="O11" s="103"/>
      <c r="P11" s="103"/>
      <c r="Q11" s="103"/>
      <c r="R11" s="103"/>
      <c r="S11" s="103"/>
      <c r="T11" s="103"/>
      <c r="U11" s="103"/>
      <c r="V11" s="103"/>
      <c r="W11" s="103"/>
      <c r="X11" s="103"/>
      <c r="Y11" s="307"/>
    </row>
    <row r="12" spans="2:33" ht="22.5" customHeight="1">
      <c r="B12" s="403"/>
      <c r="C12" s="404"/>
      <c r="D12" s="404"/>
      <c r="E12" s="404"/>
      <c r="F12" s="99"/>
      <c r="G12" s="100" t="s">
        <v>26</v>
      </c>
      <c r="H12" s="100"/>
      <c r="I12" s="390"/>
      <c r="J12" s="390"/>
      <c r="K12" s="390"/>
      <c r="L12" s="100" t="s">
        <v>28</v>
      </c>
      <c r="M12" s="100"/>
      <c r="N12" s="100" t="s">
        <v>29</v>
      </c>
      <c r="O12" s="100"/>
      <c r="P12" s="390"/>
      <c r="Q12" s="390"/>
      <c r="R12" s="390"/>
      <c r="S12" s="100" t="s">
        <v>28</v>
      </c>
      <c r="T12" s="100"/>
      <c r="U12" s="100" t="s">
        <v>30</v>
      </c>
      <c r="V12" s="411" t="str">
        <f>IF(I12="","",I12+P12)</f>
        <v/>
      </c>
      <c r="W12" s="411"/>
      <c r="X12" s="411"/>
      <c r="Y12" s="308" t="s">
        <v>27</v>
      </c>
    </row>
    <row r="13" spans="2:33" ht="11.25" customHeight="1">
      <c r="B13" s="403"/>
      <c r="C13" s="404"/>
      <c r="D13" s="404"/>
      <c r="E13" s="404"/>
      <c r="F13" s="89"/>
      <c r="G13" s="104"/>
      <c r="H13" s="92"/>
      <c r="I13" s="104"/>
      <c r="J13" s="104"/>
      <c r="K13" s="104"/>
      <c r="L13" s="104"/>
      <c r="M13" s="104"/>
      <c r="N13" s="104"/>
      <c r="O13" s="104"/>
      <c r="P13" s="104"/>
      <c r="Q13" s="104"/>
      <c r="R13" s="104"/>
      <c r="S13" s="104"/>
      <c r="T13" s="104"/>
      <c r="U13" s="104"/>
      <c r="V13" s="104"/>
      <c r="W13" s="104"/>
      <c r="X13" s="104"/>
      <c r="Y13" s="245"/>
    </row>
    <row r="14" spans="2:33" ht="26.25" customHeight="1">
      <c r="B14" s="412" t="s">
        <v>282</v>
      </c>
      <c r="C14" s="373"/>
      <c r="D14" s="373"/>
      <c r="E14" s="374"/>
      <c r="F14" s="420" t="s">
        <v>114</v>
      </c>
      <c r="G14" s="420"/>
      <c r="H14" s="420"/>
      <c r="I14" s="414"/>
      <c r="J14" s="415"/>
      <c r="K14" s="415"/>
      <c r="L14" s="415"/>
      <c r="M14" s="416"/>
      <c r="N14" s="393" t="s">
        <v>101</v>
      </c>
      <c r="O14" s="374"/>
      <c r="P14" s="393" t="s">
        <v>32</v>
      </c>
      <c r="Q14" s="373"/>
      <c r="R14" s="373"/>
      <c r="S14" s="391"/>
      <c r="T14" s="391"/>
      <c r="U14" s="391"/>
      <c r="V14" s="391"/>
      <c r="W14" s="391"/>
      <c r="X14" s="391"/>
      <c r="Y14" s="392"/>
    </row>
    <row r="15" spans="2:33" ht="26.25" customHeight="1">
      <c r="B15" s="375"/>
      <c r="C15" s="337"/>
      <c r="D15" s="337"/>
      <c r="E15" s="376"/>
      <c r="F15" s="420"/>
      <c r="G15" s="420"/>
      <c r="H15" s="420"/>
      <c r="I15" s="417"/>
      <c r="J15" s="418"/>
      <c r="K15" s="418"/>
      <c r="L15" s="418"/>
      <c r="M15" s="419"/>
      <c r="N15" s="389"/>
      <c r="O15" s="379"/>
      <c r="P15" s="389" t="s">
        <v>31</v>
      </c>
      <c r="Q15" s="378"/>
      <c r="R15" s="378"/>
      <c r="S15" s="378"/>
      <c r="T15" s="378"/>
      <c r="U15" s="418"/>
      <c r="V15" s="418"/>
      <c r="W15" s="418"/>
      <c r="X15" s="418"/>
      <c r="Y15" s="216" t="s">
        <v>14</v>
      </c>
    </row>
    <row r="16" spans="2:33" ht="22.5" customHeight="1">
      <c r="B16" s="375"/>
      <c r="C16" s="337"/>
      <c r="D16" s="337"/>
      <c r="E16" s="376"/>
      <c r="F16" s="393" t="s">
        <v>100</v>
      </c>
      <c r="G16" s="373"/>
      <c r="H16" s="374"/>
      <c r="I16" s="88"/>
      <c r="J16" s="103"/>
      <c r="K16" s="103"/>
      <c r="L16" s="103"/>
      <c r="M16" s="103"/>
      <c r="N16" s="103"/>
      <c r="O16" s="210"/>
      <c r="P16" s="393" t="s">
        <v>36</v>
      </c>
      <c r="Q16" s="373"/>
      <c r="R16" s="373"/>
      <c r="S16" s="103"/>
      <c r="T16" s="211" t="s">
        <v>34</v>
      </c>
      <c r="U16" s="413"/>
      <c r="V16" s="413"/>
      <c r="W16" s="413"/>
      <c r="X16" s="103" t="s">
        <v>33</v>
      </c>
      <c r="Y16" s="205"/>
    </row>
    <row r="17" spans="2:25" ht="22.5" customHeight="1">
      <c r="B17" s="375"/>
      <c r="C17" s="337"/>
      <c r="D17" s="337"/>
      <c r="E17" s="376"/>
      <c r="F17" s="336"/>
      <c r="G17" s="337"/>
      <c r="H17" s="376"/>
      <c r="I17" s="99"/>
      <c r="J17" s="424" t="str">
        <f>IF(U18="","",MIN(U16:W19))</f>
        <v/>
      </c>
      <c r="K17" s="424"/>
      <c r="L17" s="424"/>
      <c r="M17" s="424"/>
      <c r="N17" s="100"/>
      <c r="O17" s="212"/>
      <c r="P17" s="100"/>
      <c r="Q17" s="100"/>
      <c r="R17" s="100"/>
      <c r="S17" s="100"/>
      <c r="T17" s="211" t="s">
        <v>35</v>
      </c>
      <c r="U17" s="413"/>
      <c r="V17" s="413"/>
      <c r="W17" s="413"/>
      <c r="X17" s="100" t="s">
        <v>33</v>
      </c>
      <c r="Y17" s="207"/>
    </row>
    <row r="18" spans="2:25" ht="22.5" customHeight="1">
      <c r="B18" s="375"/>
      <c r="C18" s="337"/>
      <c r="D18" s="337"/>
      <c r="E18" s="376"/>
      <c r="F18" s="336"/>
      <c r="G18" s="337"/>
      <c r="H18" s="376"/>
      <c r="I18" s="99"/>
      <c r="J18" s="425"/>
      <c r="K18" s="425"/>
      <c r="L18" s="425"/>
      <c r="M18" s="425"/>
      <c r="N18" s="100" t="s">
        <v>33</v>
      </c>
      <c r="O18" s="212"/>
      <c r="P18" s="336" t="s">
        <v>37</v>
      </c>
      <c r="Q18" s="337"/>
      <c r="R18" s="337"/>
      <c r="S18" s="100"/>
      <c r="T18" s="211" t="s">
        <v>34</v>
      </c>
      <c r="U18" s="413"/>
      <c r="V18" s="413"/>
      <c r="W18" s="413"/>
      <c r="X18" s="100" t="s">
        <v>33</v>
      </c>
      <c r="Y18" s="207"/>
    </row>
    <row r="19" spans="2:25" ht="22.5" customHeight="1">
      <c r="B19" s="375"/>
      <c r="C19" s="337"/>
      <c r="D19" s="337"/>
      <c r="E19" s="376"/>
      <c r="F19" s="336"/>
      <c r="G19" s="337"/>
      <c r="H19" s="376"/>
      <c r="I19" s="99"/>
      <c r="J19" s="102"/>
      <c r="K19" s="102"/>
      <c r="L19" s="102"/>
      <c r="M19" s="102"/>
      <c r="N19" s="100"/>
      <c r="O19" s="212"/>
      <c r="P19" s="107"/>
      <c r="Q19" s="107"/>
      <c r="R19" s="107"/>
      <c r="S19" s="100"/>
      <c r="T19" s="108" t="s">
        <v>35</v>
      </c>
      <c r="U19" s="426"/>
      <c r="V19" s="426"/>
      <c r="W19" s="426"/>
      <c r="X19" s="100" t="s">
        <v>33</v>
      </c>
      <c r="Y19" s="207"/>
    </row>
    <row r="20" spans="2:25" ht="3.75" customHeight="1">
      <c r="B20" s="218"/>
      <c r="C20" s="104"/>
      <c r="D20" s="104"/>
      <c r="E20" s="215"/>
      <c r="F20" s="389"/>
      <c r="G20" s="378"/>
      <c r="H20" s="379"/>
      <c r="I20" s="89"/>
      <c r="J20" s="104"/>
      <c r="K20" s="104"/>
      <c r="L20" s="104"/>
      <c r="M20" s="104"/>
      <c r="N20" s="104"/>
      <c r="O20" s="215"/>
      <c r="P20" s="104"/>
      <c r="Q20" s="104"/>
      <c r="R20" s="104"/>
      <c r="S20" s="104"/>
      <c r="T20" s="108"/>
      <c r="U20" s="422"/>
      <c r="V20" s="422"/>
      <c r="W20" s="422"/>
      <c r="X20" s="104"/>
      <c r="Y20" s="216"/>
    </row>
    <row r="21" spans="2:25" ht="17.649999999999999" customHeight="1">
      <c r="B21" s="372" t="s">
        <v>41</v>
      </c>
      <c r="C21" s="373"/>
      <c r="D21" s="373"/>
      <c r="E21" s="374"/>
      <c r="F21" s="380" t="s">
        <v>107</v>
      </c>
      <c r="G21" s="381"/>
      <c r="H21" s="381"/>
      <c r="I21" s="381"/>
      <c r="J21" s="381"/>
      <c r="K21" s="382"/>
      <c r="L21" s="380" t="s">
        <v>38</v>
      </c>
      <c r="M21" s="381"/>
      <c r="N21" s="381"/>
      <c r="O21" s="381"/>
      <c r="P21" s="382"/>
      <c r="Q21" s="366" t="s">
        <v>140</v>
      </c>
      <c r="R21" s="367"/>
      <c r="S21" s="367"/>
      <c r="T21" s="367"/>
      <c r="U21" s="386"/>
      <c r="V21" s="366" t="s">
        <v>30</v>
      </c>
      <c r="W21" s="367"/>
      <c r="X21" s="367"/>
      <c r="Y21" s="368"/>
    </row>
    <row r="22" spans="2:25" ht="17.649999999999999" customHeight="1">
      <c r="B22" s="375"/>
      <c r="C22" s="337"/>
      <c r="D22" s="337"/>
      <c r="E22" s="376"/>
      <c r="F22" s="383"/>
      <c r="G22" s="384"/>
      <c r="H22" s="384"/>
      <c r="I22" s="384"/>
      <c r="J22" s="384"/>
      <c r="K22" s="385"/>
      <c r="L22" s="383"/>
      <c r="M22" s="384"/>
      <c r="N22" s="384"/>
      <c r="O22" s="384"/>
      <c r="P22" s="385"/>
      <c r="Q22" s="369"/>
      <c r="R22" s="370"/>
      <c r="S22" s="370"/>
      <c r="T22" s="370"/>
      <c r="U22" s="387"/>
      <c r="V22" s="369"/>
      <c r="W22" s="370"/>
      <c r="X22" s="370"/>
      <c r="Y22" s="371"/>
    </row>
    <row r="23" spans="2:25" ht="17.649999999999999" customHeight="1">
      <c r="B23" s="375"/>
      <c r="C23" s="337"/>
      <c r="D23" s="337"/>
      <c r="E23" s="376"/>
      <c r="F23" s="388" t="s">
        <v>141</v>
      </c>
      <c r="G23" s="376"/>
      <c r="H23" s="336" t="s">
        <v>39</v>
      </c>
      <c r="I23" s="337"/>
      <c r="J23" s="337"/>
      <c r="K23" s="376"/>
      <c r="L23" s="88" t="s">
        <v>143</v>
      </c>
      <c r="M23" s="427"/>
      <c r="N23" s="427"/>
      <c r="O23" s="427"/>
      <c r="P23" s="428"/>
      <c r="Q23" s="350"/>
      <c r="R23" s="351"/>
      <c r="S23" s="351"/>
      <c r="T23" s="351"/>
      <c r="U23" s="352"/>
      <c r="V23" s="310" t="s">
        <v>146</v>
      </c>
      <c r="W23" s="356" t="str">
        <f>IF(M23="","",M23+Q23)</f>
        <v/>
      </c>
      <c r="X23" s="356"/>
      <c r="Y23" s="357"/>
    </row>
    <row r="24" spans="2:25" ht="17.649999999999999" customHeight="1">
      <c r="B24" s="375"/>
      <c r="C24" s="337"/>
      <c r="D24" s="337"/>
      <c r="E24" s="376"/>
      <c r="F24" s="336"/>
      <c r="G24" s="376"/>
      <c r="H24" s="389"/>
      <c r="I24" s="378"/>
      <c r="J24" s="378"/>
      <c r="K24" s="379"/>
      <c r="L24" s="89"/>
      <c r="M24" s="429"/>
      <c r="N24" s="429"/>
      <c r="O24" s="429"/>
      <c r="P24" s="430"/>
      <c r="Q24" s="353"/>
      <c r="R24" s="354"/>
      <c r="S24" s="354"/>
      <c r="T24" s="354"/>
      <c r="U24" s="355"/>
      <c r="V24" s="311"/>
      <c r="W24" s="358"/>
      <c r="X24" s="358"/>
      <c r="Y24" s="359"/>
    </row>
    <row r="25" spans="2:25" ht="17.649999999999999" customHeight="1">
      <c r="B25" s="375"/>
      <c r="C25" s="337"/>
      <c r="D25" s="337"/>
      <c r="E25" s="376"/>
      <c r="F25" s="336"/>
      <c r="G25" s="376"/>
      <c r="H25" s="393" t="s">
        <v>40</v>
      </c>
      <c r="I25" s="373"/>
      <c r="J25" s="373"/>
      <c r="K25" s="374"/>
      <c r="L25" s="88" t="s">
        <v>144</v>
      </c>
      <c r="M25" s="351"/>
      <c r="N25" s="351"/>
      <c r="O25" s="351"/>
      <c r="P25" s="352"/>
      <c r="Q25" s="350"/>
      <c r="R25" s="351"/>
      <c r="S25" s="351"/>
      <c r="T25" s="351"/>
      <c r="U25" s="352"/>
      <c r="V25" s="310" t="s">
        <v>147</v>
      </c>
      <c r="W25" s="356" t="str">
        <f t="shared" ref="W25" si="0">IF(M25="","",M25+Q25)</f>
        <v/>
      </c>
      <c r="X25" s="356"/>
      <c r="Y25" s="357"/>
    </row>
    <row r="26" spans="2:25" ht="17.649999999999999" customHeight="1">
      <c r="B26" s="375"/>
      <c r="C26" s="337"/>
      <c r="D26" s="337"/>
      <c r="E26" s="376"/>
      <c r="F26" s="336"/>
      <c r="G26" s="376"/>
      <c r="H26" s="389"/>
      <c r="I26" s="378"/>
      <c r="J26" s="378"/>
      <c r="K26" s="379"/>
      <c r="L26" s="89"/>
      <c r="M26" s="354"/>
      <c r="N26" s="354"/>
      <c r="O26" s="354"/>
      <c r="P26" s="355"/>
      <c r="Q26" s="353"/>
      <c r="R26" s="354"/>
      <c r="S26" s="354"/>
      <c r="T26" s="354"/>
      <c r="U26" s="355"/>
      <c r="V26" s="311"/>
      <c r="W26" s="358"/>
      <c r="X26" s="358"/>
      <c r="Y26" s="359"/>
    </row>
    <row r="27" spans="2:25" ht="17.649999999999999" customHeight="1">
      <c r="B27" s="375"/>
      <c r="C27" s="337"/>
      <c r="D27" s="337"/>
      <c r="E27" s="376"/>
      <c r="F27" s="336"/>
      <c r="G27" s="376"/>
      <c r="H27" s="393" t="s">
        <v>56</v>
      </c>
      <c r="I27" s="373"/>
      <c r="J27" s="373"/>
      <c r="K27" s="374"/>
      <c r="L27" s="88" t="s">
        <v>145</v>
      </c>
      <c r="M27" s="427" t="str">
        <f>IF(概算工事費計算書!F15="","",概算工事費計算書!F15)</f>
        <v/>
      </c>
      <c r="N27" s="427"/>
      <c r="O27" s="427"/>
      <c r="P27" s="428"/>
      <c r="Q27" s="350"/>
      <c r="R27" s="351"/>
      <c r="S27" s="351"/>
      <c r="T27" s="351"/>
      <c r="U27" s="352"/>
      <c r="V27" s="310" t="s">
        <v>148</v>
      </c>
      <c r="W27" s="356" t="str">
        <f t="shared" ref="W27" si="1">IF(M27="","",M27+Q27)</f>
        <v/>
      </c>
      <c r="X27" s="356"/>
      <c r="Y27" s="357"/>
    </row>
    <row r="28" spans="2:25" ht="17.649999999999999" customHeight="1">
      <c r="B28" s="375"/>
      <c r="C28" s="337"/>
      <c r="D28" s="337"/>
      <c r="E28" s="376"/>
      <c r="F28" s="389"/>
      <c r="G28" s="379"/>
      <c r="H28" s="389"/>
      <c r="I28" s="378"/>
      <c r="J28" s="378"/>
      <c r="K28" s="379"/>
      <c r="L28" s="89"/>
      <c r="M28" s="429"/>
      <c r="N28" s="429"/>
      <c r="O28" s="429"/>
      <c r="P28" s="430"/>
      <c r="Q28" s="353"/>
      <c r="R28" s="354"/>
      <c r="S28" s="354"/>
      <c r="T28" s="354"/>
      <c r="U28" s="355"/>
      <c r="V28" s="311"/>
      <c r="W28" s="358"/>
      <c r="X28" s="358"/>
      <c r="Y28" s="359"/>
    </row>
    <row r="29" spans="2:25" ht="19.899999999999999" customHeight="1">
      <c r="B29" s="375"/>
      <c r="C29" s="337"/>
      <c r="D29" s="337"/>
      <c r="E29" s="376"/>
      <c r="F29" s="360" t="s">
        <v>149</v>
      </c>
      <c r="G29" s="361"/>
      <c r="H29" s="361"/>
      <c r="I29" s="361"/>
      <c r="J29" s="361"/>
      <c r="K29" s="362"/>
      <c r="L29" s="366" t="str">
        <f>IF(W27="","",SUM(W23:Y28))</f>
        <v/>
      </c>
      <c r="M29" s="367"/>
      <c r="N29" s="367"/>
      <c r="O29" s="367"/>
      <c r="P29" s="367"/>
      <c r="Q29" s="367"/>
      <c r="R29" s="367"/>
      <c r="S29" s="367"/>
      <c r="T29" s="367"/>
      <c r="U29" s="367"/>
      <c r="V29" s="367"/>
      <c r="W29" s="367"/>
      <c r="X29" s="367"/>
      <c r="Y29" s="368"/>
    </row>
    <row r="30" spans="2:25" ht="19.899999999999999" customHeight="1">
      <c r="B30" s="375"/>
      <c r="C30" s="337"/>
      <c r="D30" s="337"/>
      <c r="E30" s="376"/>
      <c r="F30" s="363"/>
      <c r="G30" s="364"/>
      <c r="H30" s="364"/>
      <c r="I30" s="364"/>
      <c r="J30" s="364"/>
      <c r="K30" s="365"/>
      <c r="L30" s="369"/>
      <c r="M30" s="370"/>
      <c r="N30" s="370"/>
      <c r="O30" s="370"/>
      <c r="P30" s="370"/>
      <c r="Q30" s="370"/>
      <c r="R30" s="370"/>
      <c r="S30" s="370"/>
      <c r="T30" s="370"/>
      <c r="U30" s="370"/>
      <c r="V30" s="370"/>
      <c r="W30" s="370"/>
      <c r="X30" s="370"/>
      <c r="Y30" s="371"/>
    </row>
    <row r="31" spans="2:25" ht="19.899999999999999" customHeight="1">
      <c r="B31" s="375"/>
      <c r="C31" s="337"/>
      <c r="D31" s="337"/>
      <c r="E31" s="376"/>
      <c r="F31" s="360" t="s">
        <v>150</v>
      </c>
      <c r="G31" s="361"/>
      <c r="H31" s="361"/>
      <c r="I31" s="361"/>
      <c r="J31" s="361"/>
      <c r="K31" s="362"/>
      <c r="L31" s="366" t="str">
        <f>IF(W27="","",SUM(M23:P28))</f>
        <v/>
      </c>
      <c r="M31" s="367"/>
      <c r="N31" s="367"/>
      <c r="O31" s="367"/>
      <c r="P31" s="367"/>
      <c r="Q31" s="367"/>
      <c r="R31" s="367"/>
      <c r="S31" s="367"/>
      <c r="T31" s="367"/>
      <c r="U31" s="367"/>
      <c r="V31" s="367"/>
      <c r="W31" s="367"/>
      <c r="X31" s="367"/>
      <c r="Y31" s="368"/>
    </row>
    <row r="32" spans="2:25" ht="19.899999999999999" customHeight="1">
      <c r="B32" s="377"/>
      <c r="C32" s="378"/>
      <c r="D32" s="378"/>
      <c r="E32" s="379"/>
      <c r="F32" s="363"/>
      <c r="G32" s="364"/>
      <c r="H32" s="364"/>
      <c r="I32" s="364"/>
      <c r="J32" s="364"/>
      <c r="K32" s="365"/>
      <c r="L32" s="369"/>
      <c r="M32" s="370"/>
      <c r="N32" s="370"/>
      <c r="O32" s="370"/>
      <c r="P32" s="370"/>
      <c r="Q32" s="370"/>
      <c r="R32" s="370"/>
      <c r="S32" s="370"/>
      <c r="T32" s="370"/>
      <c r="U32" s="370"/>
      <c r="V32" s="370"/>
      <c r="W32" s="370"/>
      <c r="X32" s="370"/>
      <c r="Y32" s="371"/>
    </row>
    <row r="33" spans="2:26" ht="19.899999999999999" customHeight="1">
      <c r="B33" s="338" t="s">
        <v>226</v>
      </c>
      <c r="C33" s="339"/>
      <c r="D33" s="339"/>
      <c r="E33" s="339"/>
      <c r="F33" s="339"/>
      <c r="G33" s="339"/>
      <c r="H33" s="339"/>
      <c r="I33" s="339"/>
      <c r="J33" s="339"/>
      <c r="K33" s="340"/>
      <c r="L33" s="344" t="str">
        <f>'別紙（１－７）'!R3</f>
        <v/>
      </c>
      <c r="M33" s="345"/>
      <c r="N33" s="345"/>
      <c r="O33" s="345"/>
      <c r="P33" s="345"/>
      <c r="Q33" s="345"/>
      <c r="R33" s="345"/>
      <c r="S33" s="345"/>
      <c r="T33" s="345"/>
      <c r="U33" s="345"/>
      <c r="V33" s="345"/>
      <c r="W33" s="345"/>
      <c r="X33" s="345"/>
      <c r="Y33" s="346"/>
    </row>
    <row r="34" spans="2:26" ht="19.899999999999999" customHeight="1">
      <c r="B34" s="341"/>
      <c r="C34" s="342"/>
      <c r="D34" s="342"/>
      <c r="E34" s="342"/>
      <c r="F34" s="342"/>
      <c r="G34" s="342"/>
      <c r="H34" s="342"/>
      <c r="I34" s="342"/>
      <c r="J34" s="342"/>
      <c r="K34" s="343"/>
      <c r="L34" s="347"/>
      <c r="M34" s="348"/>
      <c r="N34" s="348"/>
      <c r="O34" s="348"/>
      <c r="P34" s="348"/>
      <c r="Q34" s="348"/>
      <c r="R34" s="348"/>
      <c r="S34" s="348"/>
      <c r="T34" s="348"/>
      <c r="U34" s="348"/>
      <c r="V34" s="348"/>
      <c r="W34" s="348"/>
      <c r="X34" s="348"/>
      <c r="Y34" s="349"/>
    </row>
    <row r="35" spans="2:26" ht="11.25" customHeight="1">
      <c r="B35" s="408" t="s">
        <v>228</v>
      </c>
      <c r="C35" s="404"/>
      <c r="D35" s="404"/>
      <c r="E35" s="404"/>
      <c r="F35" s="88"/>
      <c r="G35" s="103"/>
      <c r="H35" s="90"/>
      <c r="I35" s="90"/>
      <c r="J35" s="90"/>
      <c r="K35" s="103"/>
      <c r="L35" s="103"/>
      <c r="M35" s="103"/>
      <c r="N35" s="380" t="s">
        <v>229</v>
      </c>
      <c r="O35" s="373"/>
      <c r="P35" s="373"/>
      <c r="Q35" s="374"/>
      <c r="R35" s="103"/>
      <c r="S35" s="103"/>
      <c r="T35" s="103"/>
      <c r="U35" s="103"/>
      <c r="V35" s="103"/>
      <c r="W35" s="103"/>
      <c r="X35" s="103"/>
      <c r="Y35" s="307"/>
    </row>
    <row r="36" spans="2:26" ht="22.5" customHeight="1">
      <c r="B36" s="403"/>
      <c r="C36" s="404"/>
      <c r="D36" s="404"/>
      <c r="E36" s="404"/>
      <c r="F36" s="336" t="s">
        <v>314</v>
      </c>
      <c r="G36" s="337"/>
      <c r="H36" s="309"/>
      <c r="I36" s="100" t="s">
        <v>1</v>
      </c>
      <c r="J36" s="309"/>
      <c r="K36" s="100" t="s">
        <v>2</v>
      </c>
      <c r="L36" s="309"/>
      <c r="M36" s="100" t="s">
        <v>3</v>
      </c>
      <c r="N36" s="336"/>
      <c r="O36" s="337"/>
      <c r="P36" s="337"/>
      <c r="Q36" s="376"/>
      <c r="R36" s="337" t="s">
        <v>314</v>
      </c>
      <c r="S36" s="337"/>
      <c r="T36" s="309"/>
      <c r="U36" s="100" t="s">
        <v>1</v>
      </c>
      <c r="V36" s="309"/>
      <c r="W36" s="100" t="s">
        <v>2</v>
      </c>
      <c r="X36" s="309"/>
      <c r="Y36" s="207" t="s">
        <v>3</v>
      </c>
      <c r="Z36" s="95"/>
    </row>
    <row r="37" spans="2:26" ht="11.25" customHeight="1" thickBot="1">
      <c r="B37" s="409"/>
      <c r="C37" s="410"/>
      <c r="D37" s="410"/>
      <c r="E37" s="410"/>
      <c r="F37" s="223"/>
      <c r="G37" s="224"/>
      <c r="H37" s="202"/>
      <c r="I37" s="224"/>
      <c r="J37" s="224"/>
      <c r="K37" s="224"/>
      <c r="L37" s="224"/>
      <c r="M37" s="224"/>
      <c r="N37" s="423"/>
      <c r="O37" s="406"/>
      <c r="P37" s="406"/>
      <c r="Q37" s="407"/>
      <c r="R37" s="224"/>
      <c r="S37" s="224"/>
      <c r="T37" s="224"/>
      <c r="U37" s="224"/>
      <c r="V37" s="224"/>
      <c r="W37" s="224"/>
      <c r="X37" s="224"/>
      <c r="Y37" s="203"/>
    </row>
    <row r="38" spans="2:26" ht="22.5" customHeight="1">
      <c r="B38" s="394" t="s">
        <v>42</v>
      </c>
      <c r="C38" s="395"/>
      <c r="D38" s="395"/>
      <c r="E38" s="396"/>
      <c r="F38" s="226"/>
      <c r="G38" s="198"/>
      <c r="H38" s="198"/>
      <c r="I38" s="198"/>
      <c r="J38" s="198"/>
      <c r="K38" s="198"/>
      <c r="L38" s="198"/>
      <c r="M38" s="198"/>
      <c r="N38" s="198"/>
      <c r="O38" s="198"/>
      <c r="P38" s="198"/>
      <c r="Q38" s="198"/>
      <c r="R38" s="198"/>
      <c r="S38" s="198"/>
      <c r="T38" s="198"/>
      <c r="U38" s="198"/>
      <c r="V38" s="198"/>
      <c r="W38" s="198"/>
      <c r="X38" s="198"/>
      <c r="Y38" s="199"/>
    </row>
    <row r="39" spans="2:26">
      <c r="B39" s="375"/>
      <c r="C39" s="337"/>
      <c r="D39" s="337"/>
      <c r="E39" s="376"/>
      <c r="F39" s="336" t="s">
        <v>316</v>
      </c>
      <c r="G39" s="337"/>
      <c r="H39" s="95" t="s">
        <v>315</v>
      </c>
      <c r="I39" s="95"/>
      <c r="J39" s="95"/>
      <c r="K39" s="95"/>
      <c r="L39" s="95"/>
      <c r="M39" s="95"/>
      <c r="N39" s="95"/>
      <c r="O39" s="95"/>
      <c r="P39" s="95"/>
      <c r="Q39" s="95"/>
      <c r="R39" s="95"/>
      <c r="S39" s="95"/>
      <c r="T39" s="95"/>
      <c r="U39" s="95"/>
      <c r="V39" s="95"/>
      <c r="W39" s="95"/>
      <c r="X39" s="95"/>
      <c r="Y39" s="200"/>
    </row>
    <row r="40" spans="2:26">
      <c r="B40" s="375"/>
      <c r="C40" s="337"/>
      <c r="D40" s="337"/>
      <c r="E40" s="376"/>
      <c r="F40" s="336" t="s">
        <v>317</v>
      </c>
      <c r="G40" s="337"/>
      <c r="H40" s="95" t="s">
        <v>687</v>
      </c>
      <c r="I40" s="95"/>
      <c r="J40" s="95"/>
      <c r="K40" s="95"/>
      <c r="L40" s="95"/>
      <c r="M40" s="95"/>
      <c r="N40" s="95"/>
      <c r="O40" s="95"/>
      <c r="P40" s="95"/>
      <c r="Q40" s="95"/>
      <c r="R40" s="95"/>
      <c r="S40" s="95"/>
      <c r="T40" s="95"/>
      <c r="U40" s="95"/>
      <c r="V40" s="95"/>
      <c r="W40" s="95"/>
      <c r="X40" s="95"/>
      <c r="Y40" s="200"/>
    </row>
    <row r="41" spans="2:26">
      <c r="B41" s="375"/>
      <c r="C41" s="337"/>
      <c r="D41" s="337"/>
      <c r="E41" s="376"/>
      <c r="F41" s="336" t="s">
        <v>318</v>
      </c>
      <c r="G41" s="337"/>
      <c r="H41" s="95" t="s">
        <v>330</v>
      </c>
      <c r="I41" s="95"/>
      <c r="J41" s="95"/>
      <c r="K41" s="95"/>
      <c r="L41" s="95"/>
      <c r="M41" s="95"/>
      <c r="N41" s="95"/>
      <c r="O41" s="95"/>
      <c r="P41" s="95"/>
      <c r="Q41" s="95"/>
      <c r="R41" s="95"/>
      <c r="S41" s="95"/>
      <c r="T41" s="95"/>
      <c r="U41" s="95"/>
      <c r="V41" s="95"/>
      <c r="W41" s="95"/>
      <c r="X41" s="95"/>
      <c r="Y41" s="200"/>
    </row>
    <row r="42" spans="2:26">
      <c r="B42" s="375"/>
      <c r="C42" s="337"/>
      <c r="D42" s="337"/>
      <c r="E42" s="376"/>
      <c r="F42" s="336" t="s">
        <v>319</v>
      </c>
      <c r="G42" s="337"/>
      <c r="H42" s="95" t="s">
        <v>326</v>
      </c>
      <c r="I42" s="95"/>
      <c r="J42" s="95"/>
      <c r="K42" s="95"/>
      <c r="L42" s="95"/>
      <c r="M42" s="95"/>
      <c r="N42" s="95"/>
      <c r="O42" s="95"/>
      <c r="P42" s="95"/>
      <c r="Q42" s="95"/>
      <c r="R42" s="95"/>
      <c r="S42" s="95"/>
      <c r="T42" s="95"/>
      <c r="U42" s="95"/>
      <c r="V42" s="95"/>
      <c r="W42" s="95"/>
      <c r="X42" s="95"/>
      <c r="Y42" s="200"/>
    </row>
    <row r="43" spans="2:26">
      <c r="B43" s="375"/>
      <c r="C43" s="337"/>
      <c r="D43" s="337"/>
      <c r="E43" s="376"/>
      <c r="F43" s="336" t="s">
        <v>320</v>
      </c>
      <c r="G43" s="337"/>
      <c r="H43" s="95" t="s">
        <v>691</v>
      </c>
      <c r="I43" s="95"/>
      <c r="J43" s="95"/>
      <c r="K43" s="95"/>
      <c r="L43" s="95"/>
      <c r="M43" s="95"/>
      <c r="N43" s="95"/>
      <c r="O43" s="95"/>
      <c r="P43" s="95"/>
      <c r="Q43" s="95"/>
      <c r="R43" s="95"/>
      <c r="S43" s="95"/>
      <c r="T43" s="95"/>
      <c r="U43" s="95"/>
      <c r="V43" s="95"/>
      <c r="W43" s="95"/>
      <c r="X43" s="95"/>
      <c r="Y43" s="200"/>
    </row>
    <row r="44" spans="2:26">
      <c r="B44" s="375"/>
      <c r="C44" s="337"/>
      <c r="D44" s="337"/>
      <c r="E44" s="376"/>
      <c r="F44" s="336" t="s">
        <v>321</v>
      </c>
      <c r="G44" s="337"/>
      <c r="H44" s="95" t="s">
        <v>660</v>
      </c>
      <c r="I44" s="95"/>
      <c r="J44" s="95"/>
      <c r="K44" s="95"/>
      <c r="L44" s="95"/>
      <c r="M44" s="95"/>
      <c r="N44" s="95"/>
      <c r="O44" s="95"/>
      <c r="P44" s="95"/>
      <c r="Q44" s="95"/>
      <c r="R44" s="95"/>
      <c r="S44" s="95"/>
      <c r="T44" s="95"/>
      <c r="U44" s="95"/>
      <c r="V44" s="95"/>
      <c r="W44" s="95"/>
      <c r="X44" s="95"/>
      <c r="Y44" s="200"/>
    </row>
    <row r="45" spans="2:26">
      <c r="B45" s="375"/>
      <c r="C45" s="337"/>
      <c r="D45" s="337"/>
      <c r="E45" s="376"/>
      <c r="F45" s="336" t="s">
        <v>322</v>
      </c>
      <c r="G45" s="337"/>
      <c r="H45" s="95" t="s">
        <v>661</v>
      </c>
      <c r="I45" s="95"/>
      <c r="J45" s="95"/>
      <c r="K45" s="95"/>
      <c r="L45" s="95"/>
      <c r="M45" s="95"/>
      <c r="N45" s="95"/>
      <c r="O45" s="95"/>
      <c r="P45" s="95"/>
      <c r="Q45" s="95"/>
      <c r="R45" s="95"/>
      <c r="S45" s="95"/>
      <c r="T45" s="95"/>
      <c r="U45" s="95"/>
      <c r="V45" s="95"/>
      <c r="W45" s="95"/>
      <c r="X45" s="95"/>
      <c r="Y45" s="200"/>
    </row>
    <row r="46" spans="2:26">
      <c r="B46" s="375"/>
      <c r="C46" s="337"/>
      <c r="D46" s="337"/>
      <c r="E46" s="376"/>
      <c r="F46" s="336" t="s">
        <v>323</v>
      </c>
      <c r="G46" s="337"/>
      <c r="H46" s="95" t="s">
        <v>332</v>
      </c>
      <c r="I46" s="95"/>
      <c r="J46" s="95"/>
      <c r="K46" s="95"/>
      <c r="L46" s="95"/>
      <c r="M46" s="95"/>
      <c r="N46" s="95"/>
      <c r="O46" s="95"/>
      <c r="P46" s="95"/>
      <c r="Q46" s="95"/>
      <c r="R46" s="95"/>
      <c r="S46" s="95"/>
      <c r="T46" s="95"/>
      <c r="U46" s="95"/>
      <c r="V46" s="95"/>
      <c r="W46" s="95"/>
      <c r="X46" s="95"/>
      <c r="Y46" s="200"/>
    </row>
    <row r="47" spans="2:26">
      <c r="B47" s="375"/>
      <c r="C47" s="337"/>
      <c r="D47" s="337"/>
      <c r="E47" s="376"/>
      <c r="I47" s="95" t="s">
        <v>327</v>
      </c>
      <c r="J47" s="95"/>
      <c r="K47" s="95"/>
      <c r="L47" s="95"/>
      <c r="M47" s="95"/>
      <c r="N47" s="95"/>
      <c r="O47" s="95"/>
      <c r="P47" s="95"/>
      <c r="Q47" s="95"/>
      <c r="R47" s="95"/>
      <c r="S47" s="95"/>
      <c r="T47" s="95"/>
      <c r="U47" s="95"/>
      <c r="V47" s="95"/>
      <c r="W47" s="95"/>
      <c r="X47" s="95"/>
      <c r="Y47" s="200"/>
    </row>
    <row r="48" spans="2:26">
      <c r="B48" s="375"/>
      <c r="C48" s="337"/>
      <c r="D48" s="337"/>
      <c r="E48" s="376"/>
      <c r="I48" s="1" t="s">
        <v>692</v>
      </c>
      <c r="J48" s="95"/>
      <c r="K48" s="95"/>
      <c r="L48" s="95"/>
      <c r="M48" s="95"/>
      <c r="N48" s="95"/>
      <c r="O48" s="95"/>
      <c r="P48" s="95"/>
      <c r="Q48" s="95"/>
      <c r="R48" s="95"/>
      <c r="S48" s="95"/>
      <c r="T48" s="95"/>
      <c r="U48" s="95"/>
      <c r="V48" s="95"/>
      <c r="W48" s="95"/>
      <c r="X48" s="95"/>
      <c r="Y48" s="200"/>
    </row>
    <row r="49" spans="2:25">
      <c r="B49" s="375"/>
      <c r="C49" s="337"/>
      <c r="D49" s="337"/>
      <c r="E49" s="376"/>
      <c r="F49" s="336"/>
      <c r="G49" s="337"/>
      <c r="I49" s="95" t="s">
        <v>328</v>
      </c>
      <c r="J49" s="95"/>
      <c r="K49" s="95"/>
      <c r="L49" s="95"/>
      <c r="M49" s="95"/>
      <c r="N49" s="95"/>
      <c r="O49" s="95"/>
      <c r="P49" s="95"/>
      <c r="Q49" s="95"/>
      <c r="R49" s="95"/>
      <c r="S49" s="95"/>
      <c r="T49" s="95"/>
      <c r="U49" s="95"/>
      <c r="V49" s="95"/>
      <c r="W49" s="95"/>
      <c r="X49" s="95"/>
      <c r="Y49" s="200"/>
    </row>
    <row r="50" spans="2:25">
      <c r="B50" s="375"/>
      <c r="C50" s="337"/>
      <c r="D50" s="337"/>
      <c r="E50" s="376"/>
      <c r="F50" s="336" t="s">
        <v>690</v>
      </c>
      <c r="G50" s="337"/>
      <c r="H50" s="95" t="s">
        <v>659</v>
      </c>
      <c r="I50" s="95"/>
      <c r="J50" s="95"/>
      <c r="K50" s="95"/>
      <c r="L50" s="95"/>
      <c r="M50" s="95"/>
      <c r="N50" s="95"/>
      <c r="O50" s="95"/>
      <c r="P50" s="95"/>
      <c r="Q50" s="95"/>
      <c r="R50" s="95"/>
      <c r="S50" s="95"/>
      <c r="T50" s="95"/>
      <c r="U50" s="95"/>
      <c r="V50" s="95"/>
      <c r="W50" s="95"/>
      <c r="X50" s="95"/>
      <c r="Y50" s="200"/>
    </row>
    <row r="51" spans="2:25">
      <c r="B51" s="375"/>
      <c r="C51" s="337"/>
      <c r="D51" s="337"/>
      <c r="E51" s="376"/>
      <c r="F51" s="336" t="s">
        <v>325</v>
      </c>
      <c r="G51" s="337"/>
      <c r="H51" s="95" t="s">
        <v>331</v>
      </c>
      <c r="I51" s="95"/>
      <c r="J51" s="95"/>
      <c r="K51" s="95"/>
      <c r="L51" s="95"/>
      <c r="M51" s="95"/>
      <c r="N51" s="95"/>
      <c r="O51" s="95"/>
      <c r="P51" s="95"/>
      <c r="Q51" s="95"/>
      <c r="R51" s="95"/>
      <c r="S51" s="95"/>
      <c r="T51" s="95"/>
      <c r="U51" s="95"/>
      <c r="V51" s="95"/>
      <c r="W51" s="95"/>
      <c r="X51" s="95"/>
      <c r="Y51" s="200"/>
    </row>
    <row r="52" spans="2:25">
      <c r="B52" s="375"/>
      <c r="C52" s="337"/>
      <c r="D52" s="337"/>
      <c r="E52" s="376"/>
      <c r="F52" s="336" t="s">
        <v>350</v>
      </c>
      <c r="G52" s="337"/>
      <c r="H52" s="95" t="s">
        <v>329</v>
      </c>
      <c r="I52" s="95"/>
      <c r="J52" s="95"/>
      <c r="K52" s="95"/>
      <c r="L52" s="95"/>
      <c r="M52" s="95"/>
      <c r="N52" s="95"/>
      <c r="O52" s="95"/>
      <c r="P52" s="95"/>
      <c r="Q52" s="95"/>
      <c r="R52" s="95"/>
      <c r="S52" s="95"/>
      <c r="T52" s="95"/>
      <c r="U52" s="95"/>
      <c r="V52" s="95"/>
      <c r="W52" s="95"/>
      <c r="X52" s="95"/>
      <c r="Y52" s="200"/>
    </row>
    <row r="53" spans="2:25" ht="24.75" thickBot="1">
      <c r="B53" s="405"/>
      <c r="C53" s="406"/>
      <c r="D53" s="406"/>
      <c r="E53" s="407"/>
      <c r="F53" s="228"/>
      <c r="G53" s="202"/>
      <c r="H53" s="202"/>
      <c r="I53" s="202"/>
      <c r="J53" s="202"/>
      <c r="K53" s="202"/>
      <c r="L53" s="202"/>
      <c r="M53" s="202"/>
      <c r="N53" s="202"/>
      <c r="O53" s="202"/>
      <c r="P53" s="202"/>
      <c r="Q53" s="202"/>
      <c r="R53" s="202"/>
      <c r="S53" s="202"/>
      <c r="T53" s="202"/>
      <c r="U53" s="202"/>
      <c r="V53" s="202"/>
      <c r="W53" s="202"/>
      <c r="X53" s="202"/>
      <c r="Y53" s="203"/>
    </row>
  </sheetData>
  <sortState ref="AB1:AB56">
    <sortCondition descending="1" ref="AB1:AB56"/>
  </sortState>
  <mergeCells count="71">
    <mergeCell ref="N35:Q37"/>
    <mergeCell ref="F36:G36"/>
    <mergeCell ref="R36:S36"/>
    <mergeCell ref="J17:M18"/>
    <mergeCell ref="U19:W19"/>
    <mergeCell ref="P18:R18"/>
    <mergeCell ref="U17:W17"/>
    <mergeCell ref="H27:K28"/>
    <mergeCell ref="M27:P28"/>
    <mergeCell ref="M23:P24"/>
    <mergeCell ref="Q23:U24"/>
    <mergeCell ref="W23:Y24"/>
    <mergeCell ref="H25:K26"/>
    <mergeCell ref="M25:P26"/>
    <mergeCell ref="Q25:U26"/>
    <mergeCell ref="W25:Y26"/>
    <mergeCell ref="B38:E53"/>
    <mergeCell ref="B35:E37"/>
    <mergeCell ref="B8:E10"/>
    <mergeCell ref="V12:X12"/>
    <mergeCell ref="B11:E13"/>
    <mergeCell ref="B14:E19"/>
    <mergeCell ref="F16:H20"/>
    <mergeCell ref="U16:W16"/>
    <mergeCell ref="I14:M15"/>
    <mergeCell ref="F14:H15"/>
    <mergeCell ref="M9:N9"/>
    <mergeCell ref="P15:T15"/>
    <mergeCell ref="U15:X15"/>
    <mergeCell ref="I12:K12"/>
    <mergeCell ref="U20:W20"/>
    <mergeCell ref="U18:W18"/>
    <mergeCell ref="B3:E4"/>
    <mergeCell ref="F3:Y4"/>
    <mergeCell ref="B5:E7"/>
    <mergeCell ref="L6:N6"/>
    <mergeCell ref="Q6:S6"/>
    <mergeCell ref="V6:W6"/>
    <mergeCell ref="H23:K24"/>
    <mergeCell ref="P12:R12"/>
    <mergeCell ref="S14:Y14"/>
    <mergeCell ref="P14:R14"/>
    <mergeCell ref="N14:O15"/>
    <mergeCell ref="P16:R16"/>
    <mergeCell ref="F39:G39"/>
    <mergeCell ref="B33:K34"/>
    <mergeCell ref="L33:Y34"/>
    <mergeCell ref="G6:J6"/>
    <mergeCell ref="Q27:U28"/>
    <mergeCell ref="W27:Y28"/>
    <mergeCell ref="F29:K30"/>
    <mergeCell ref="L29:Y30"/>
    <mergeCell ref="F31:K32"/>
    <mergeCell ref="L31:Y32"/>
    <mergeCell ref="B21:E32"/>
    <mergeCell ref="F21:K22"/>
    <mergeCell ref="L21:P22"/>
    <mergeCell ref="Q21:U22"/>
    <mergeCell ref="V21:Y22"/>
    <mergeCell ref="F23:G28"/>
    <mergeCell ref="F51:G51"/>
    <mergeCell ref="F52:G52"/>
    <mergeCell ref="F46:G46"/>
    <mergeCell ref="F49:G49"/>
    <mergeCell ref="F50:G50"/>
    <mergeCell ref="F45:G45"/>
    <mergeCell ref="F44:G44"/>
    <mergeCell ref="F42:G42"/>
    <mergeCell ref="F41:G41"/>
    <mergeCell ref="F40:G40"/>
    <mergeCell ref="F43:G43"/>
  </mergeCells>
  <phoneticPr fontId="1"/>
  <printOptions horizontalCentered="1"/>
  <pageMargins left="0.70866141732283472" right="0.70866141732283472" top="0.74803149606299213" bottom="0.74803149606299213" header="0.31496062992125984" footer="0.31496062992125984"/>
  <pageSetup paperSize="9" scale="68" orientation="portrait" r:id="rId1"/>
  <colBreaks count="1" manualBreakCount="1">
    <brk id="2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079" r:id="rId4" name="Check Box 7">
              <controlPr defaultSize="0" autoFill="0" autoLine="0" autoPict="0">
                <anchor moveWithCells="1">
                  <from>
                    <xdr:col>5</xdr:col>
                    <xdr:colOff>0</xdr:colOff>
                    <xdr:row>4</xdr:row>
                    <xdr:rowOff>0</xdr:rowOff>
                  </from>
                  <to>
                    <xdr:col>9</xdr:col>
                    <xdr:colOff>0</xdr:colOff>
                    <xdr:row>7</xdr:row>
                    <xdr:rowOff>0</xdr:rowOff>
                  </to>
                </anchor>
              </controlPr>
            </control>
          </mc:Choice>
        </mc:AlternateContent>
        <mc:AlternateContent xmlns:mc="http://schemas.openxmlformats.org/markup-compatibility/2006">
          <mc:Choice Requires="x14">
            <control shapeId="3080" r:id="rId5" name="Check Box 8">
              <controlPr defaultSize="0" autoFill="0" autoLine="0" autoPict="0">
                <anchor moveWithCells="1">
                  <from>
                    <xdr:col>10</xdr:col>
                    <xdr:colOff>171450</xdr:colOff>
                    <xdr:row>4</xdr:row>
                    <xdr:rowOff>0</xdr:rowOff>
                  </from>
                  <to>
                    <xdr:col>14</xdr:col>
                    <xdr:colOff>19050</xdr:colOff>
                    <xdr:row>7</xdr:row>
                    <xdr:rowOff>0</xdr:rowOff>
                  </to>
                </anchor>
              </controlPr>
            </control>
          </mc:Choice>
        </mc:AlternateContent>
        <mc:AlternateContent xmlns:mc="http://schemas.openxmlformats.org/markup-compatibility/2006">
          <mc:Choice Requires="x14">
            <control shapeId="3081" r:id="rId6" name="Check Box 9">
              <controlPr defaultSize="0" autoFill="0" autoLine="0" autoPict="0">
                <anchor moveWithCells="1">
                  <from>
                    <xdr:col>15</xdr:col>
                    <xdr:colOff>0</xdr:colOff>
                    <xdr:row>4</xdr:row>
                    <xdr:rowOff>0</xdr:rowOff>
                  </from>
                  <to>
                    <xdr:col>19</xdr:col>
                    <xdr:colOff>0</xdr:colOff>
                    <xdr:row>7</xdr:row>
                    <xdr:rowOff>0</xdr:rowOff>
                  </to>
                </anchor>
              </controlPr>
            </control>
          </mc:Choice>
        </mc:AlternateContent>
        <mc:AlternateContent xmlns:mc="http://schemas.openxmlformats.org/markup-compatibility/2006">
          <mc:Choice Requires="x14">
            <control shapeId="3082" r:id="rId7" name="Check Box 10">
              <controlPr defaultSize="0" autoFill="0" autoLine="0" autoPict="0">
                <anchor moveWithCells="1">
                  <from>
                    <xdr:col>20</xdr:col>
                    <xdr:colOff>0</xdr:colOff>
                    <xdr:row>4</xdr:row>
                    <xdr:rowOff>0</xdr:rowOff>
                  </from>
                  <to>
                    <xdr:col>23</xdr:col>
                    <xdr:colOff>28575</xdr:colOff>
                    <xdr:row>7</xdr:row>
                    <xdr:rowOff>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E47"/>
  <sheetViews>
    <sheetView view="pageBreakPreview" zoomScaleNormal="100" zoomScaleSheetLayoutView="100" workbookViewId="0"/>
  </sheetViews>
  <sheetFormatPr defaultColWidth="3.75" defaultRowHeight="22.5" customHeight="1"/>
  <cols>
    <col min="1" max="8" width="3.75" style="81"/>
    <col min="9" max="9" width="4.5" style="81" bestFit="1" customWidth="1"/>
    <col min="10" max="10" width="3.75" style="81"/>
    <col min="11" max="11" width="4.5" style="81" bestFit="1" customWidth="1"/>
    <col min="12" max="13" width="3.75" style="81"/>
    <col min="14" max="14" width="3.75" style="81" customWidth="1"/>
    <col min="15" max="19" width="3.75" style="81"/>
    <col min="20" max="21" width="3.75" style="81" customWidth="1"/>
    <col min="22" max="22" width="3.75" style="81"/>
    <col min="23" max="23" width="3.75" style="81" customWidth="1"/>
    <col min="24" max="24" width="3.75" style="81"/>
    <col min="25" max="25" width="3.75" style="81" customWidth="1"/>
    <col min="26" max="16384" width="3.75" style="81"/>
  </cols>
  <sheetData>
    <row r="1" spans="1:57" ht="22.5" customHeight="1">
      <c r="A1" s="87" t="s">
        <v>154</v>
      </c>
    </row>
    <row r="2" spans="1:57" ht="22.5" customHeight="1">
      <c r="G2" s="314" t="s">
        <v>0</v>
      </c>
      <c r="H2" s="314"/>
      <c r="I2" s="314"/>
      <c r="J2" s="314"/>
      <c r="K2" s="314"/>
      <c r="L2" s="314"/>
      <c r="M2" s="314"/>
      <c r="N2" s="314"/>
      <c r="O2" s="314"/>
      <c r="P2" s="314"/>
      <c r="Q2" s="314"/>
      <c r="R2" s="314"/>
      <c r="S2" s="314"/>
      <c r="T2" s="314"/>
      <c r="U2" s="314"/>
      <c r="V2" s="314"/>
      <c r="W2" s="314"/>
    </row>
    <row r="3" spans="1:57" ht="22.5" customHeight="1">
      <c r="G3" s="314"/>
      <c r="H3" s="314"/>
      <c r="I3" s="314"/>
      <c r="J3" s="314"/>
      <c r="K3" s="314"/>
      <c r="L3" s="314"/>
      <c r="M3" s="314"/>
      <c r="N3" s="314"/>
      <c r="O3" s="314"/>
      <c r="P3" s="314"/>
      <c r="Q3" s="314"/>
      <c r="R3" s="314"/>
      <c r="S3" s="314"/>
      <c r="T3" s="314"/>
      <c r="U3" s="314"/>
      <c r="V3" s="314"/>
      <c r="W3" s="314"/>
    </row>
    <row r="4" spans="1:57" ht="22.5" customHeight="1">
      <c r="I4" s="315" t="s">
        <v>96</v>
      </c>
      <c r="J4" s="315"/>
      <c r="K4" s="315"/>
      <c r="L4" s="315"/>
      <c r="M4" s="315"/>
      <c r="N4" s="315"/>
      <c r="O4" s="315"/>
      <c r="P4" s="315"/>
      <c r="Q4" s="315"/>
      <c r="R4" s="315"/>
      <c r="S4" s="315"/>
      <c r="T4" s="315"/>
      <c r="U4" s="315"/>
    </row>
    <row r="5" spans="1:57" ht="22.5" customHeight="1">
      <c r="I5" s="315"/>
      <c r="J5" s="315"/>
      <c r="K5" s="315"/>
      <c r="L5" s="315"/>
      <c r="M5" s="315"/>
      <c r="N5" s="315"/>
      <c r="O5" s="315"/>
      <c r="P5" s="315"/>
      <c r="Q5" s="315"/>
      <c r="R5" s="315"/>
      <c r="S5" s="315"/>
      <c r="T5" s="315"/>
      <c r="U5" s="315"/>
    </row>
    <row r="6" spans="1:57" ht="22.5" customHeight="1">
      <c r="I6" s="195"/>
      <c r="J6" s="195"/>
      <c r="K6" s="195"/>
      <c r="L6" s="195"/>
      <c r="M6" s="195"/>
      <c r="N6" s="195"/>
      <c r="O6" s="195"/>
      <c r="P6" s="195"/>
      <c r="Q6" s="195"/>
      <c r="R6" s="195"/>
      <c r="S6" s="195"/>
      <c r="T6" s="195"/>
      <c r="U6" s="195"/>
    </row>
    <row r="7" spans="1:57" s="1" customFormat="1" ht="22.5" customHeight="1">
      <c r="AG7" s="718"/>
      <c r="AH7" s="718"/>
      <c r="AI7" s="718"/>
      <c r="AJ7" s="718"/>
      <c r="AK7" s="718"/>
      <c r="AL7" s="718"/>
      <c r="AM7" s="718"/>
      <c r="AN7" s="718"/>
      <c r="AO7" s="718"/>
      <c r="AP7" s="718"/>
      <c r="AQ7" s="718"/>
      <c r="AR7" s="718"/>
      <c r="AS7" s="718"/>
      <c r="AT7" s="718"/>
      <c r="AU7" s="718"/>
      <c r="AV7" s="718"/>
      <c r="AW7" s="718"/>
      <c r="AX7" s="718"/>
      <c r="AY7" s="718"/>
      <c r="AZ7" s="718"/>
      <c r="BA7" s="718"/>
      <c r="BB7" s="718"/>
      <c r="BC7" s="718"/>
      <c r="BD7" s="718"/>
      <c r="BE7" s="718"/>
    </row>
    <row r="8" spans="1:57" s="1" customFormat="1" ht="22.5" customHeight="1">
      <c r="B8" s="632" t="s">
        <v>300</v>
      </c>
      <c r="C8" s="632"/>
      <c r="D8" s="632"/>
      <c r="E8" s="632"/>
      <c r="F8" s="632"/>
      <c r="G8" s="196"/>
      <c r="H8" s="157" t="s">
        <v>1</v>
      </c>
      <c r="J8" s="157" t="s">
        <v>2</v>
      </c>
      <c r="L8" s="157" t="s">
        <v>47</v>
      </c>
      <c r="O8" s="473" t="s">
        <v>48</v>
      </c>
      <c r="P8" s="473"/>
      <c r="Q8" s="473"/>
      <c r="R8" s="473"/>
      <c r="S8" s="473"/>
      <c r="T8" s="473"/>
      <c r="U8" s="473"/>
      <c r="V8" s="157" t="s">
        <v>78</v>
      </c>
      <c r="W8" s="157"/>
      <c r="X8" s="157"/>
      <c r="Y8" s="157"/>
      <c r="Z8" s="157"/>
      <c r="AG8" s="718"/>
      <c r="AH8" s="718"/>
      <c r="AI8" s="718"/>
      <c r="AJ8" s="718"/>
      <c r="AK8" s="718"/>
      <c r="AL8" s="718"/>
      <c r="AM8" s="718"/>
      <c r="AN8" s="718"/>
      <c r="AO8" s="718"/>
      <c r="AP8" s="718"/>
      <c r="AQ8" s="718"/>
      <c r="AR8" s="718"/>
      <c r="AS8" s="718"/>
      <c r="AT8" s="718"/>
      <c r="AU8" s="718"/>
      <c r="AV8" s="718"/>
      <c r="AW8" s="718"/>
      <c r="AX8" s="718"/>
      <c r="AY8" s="718"/>
      <c r="AZ8" s="718"/>
      <c r="BA8" s="718"/>
      <c r="BB8" s="718"/>
      <c r="BC8" s="718"/>
      <c r="BD8" s="718"/>
      <c r="BE8" s="718"/>
    </row>
    <row r="9" spans="1:57" s="1" customFormat="1" ht="22.5" customHeight="1">
      <c r="B9" s="333" t="s">
        <v>575</v>
      </c>
      <c r="C9" s="333"/>
      <c r="D9" s="333"/>
      <c r="E9" s="333"/>
      <c r="F9" s="333"/>
      <c r="G9" s="333"/>
      <c r="H9" s="333"/>
      <c r="I9" s="333"/>
      <c r="J9" s="333"/>
      <c r="K9" s="333"/>
      <c r="L9" s="333"/>
      <c r="M9" s="333"/>
      <c r="N9" s="333"/>
      <c r="O9" s="333"/>
      <c r="P9" s="333"/>
      <c r="Q9" s="333"/>
      <c r="R9" s="333"/>
      <c r="S9" s="333"/>
      <c r="T9" s="333"/>
      <c r="U9" s="333"/>
      <c r="V9" s="333"/>
      <c r="W9" s="333"/>
      <c r="X9" s="333"/>
      <c r="Y9" s="333"/>
      <c r="Z9" s="333"/>
    </row>
    <row r="10" spans="1:57" s="1" customFormat="1" ht="22.5" customHeight="1">
      <c r="B10" s="333"/>
      <c r="C10" s="333"/>
      <c r="D10" s="333"/>
      <c r="E10" s="333"/>
      <c r="F10" s="333"/>
      <c r="G10" s="333"/>
      <c r="H10" s="333"/>
      <c r="I10" s="333"/>
      <c r="J10" s="333"/>
      <c r="K10" s="333"/>
      <c r="L10" s="333"/>
      <c r="M10" s="333"/>
      <c r="N10" s="333"/>
      <c r="O10" s="333"/>
      <c r="P10" s="333"/>
      <c r="Q10" s="333"/>
      <c r="R10" s="333"/>
      <c r="S10" s="333"/>
      <c r="T10" s="333"/>
      <c r="U10" s="333"/>
      <c r="V10" s="333"/>
      <c r="W10" s="333"/>
      <c r="X10" s="333"/>
      <c r="Y10" s="333"/>
      <c r="Z10" s="333"/>
    </row>
    <row r="11" spans="1:57" s="1" customFormat="1" ht="22.5" customHeight="1" thickBot="1">
      <c r="B11" s="197"/>
      <c r="C11" s="197"/>
      <c r="D11" s="197"/>
      <c r="E11" s="197"/>
      <c r="F11" s="197"/>
      <c r="G11" s="197"/>
      <c r="H11" s="197"/>
      <c r="I11" s="197"/>
      <c r="J11" s="197"/>
      <c r="K11" s="197"/>
      <c r="L11" s="197"/>
      <c r="M11" s="197"/>
      <c r="N11" s="197"/>
      <c r="O11" s="197"/>
      <c r="P11" s="197"/>
      <c r="Q11" s="197"/>
      <c r="R11" s="197"/>
      <c r="S11" s="197"/>
      <c r="T11" s="197"/>
      <c r="U11" s="197"/>
      <c r="V11" s="197"/>
      <c r="W11" s="197"/>
      <c r="X11" s="197"/>
      <c r="Y11" s="197"/>
      <c r="Z11" s="197"/>
      <c r="AA11" s="95"/>
    </row>
    <row r="12" spans="1:57" s="87" customFormat="1" ht="25.5" customHeight="1">
      <c r="B12" s="394" t="s">
        <v>77</v>
      </c>
      <c r="C12" s="395"/>
      <c r="D12" s="395"/>
      <c r="E12" s="395"/>
      <c r="F12" s="395"/>
      <c r="G12" s="395"/>
      <c r="H12" s="395"/>
      <c r="I12" s="395"/>
      <c r="J12" s="395"/>
      <c r="K12" s="396"/>
      <c r="L12" s="106" t="s">
        <v>295</v>
      </c>
      <c r="M12" s="146" t="s">
        <v>119</v>
      </c>
      <c r="N12" s="198"/>
      <c r="O12" s="198"/>
      <c r="P12" s="198"/>
      <c r="Q12" s="198"/>
      <c r="R12" s="198"/>
      <c r="S12" s="198"/>
      <c r="T12" s="198"/>
      <c r="U12" s="198"/>
      <c r="V12" s="198"/>
      <c r="W12" s="198"/>
      <c r="X12" s="198"/>
      <c r="Y12" s="198"/>
      <c r="Z12" s="199"/>
    </row>
    <row r="13" spans="1:57" s="87" customFormat="1" ht="25.5" customHeight="1">
      <c r="B13" s="375"/>
      <c r="C13" s="337"/>
      <c r="D13" s="337"/>
      <c r="E13" s="337"/>
      <c r="F13" s="337"/>
      <c r="G13" s="337"/>
      <c r="H13" s="337"/>
      <c r="I13" s="337"/>
      <c r="J13" s="337"/>
      <c r="K13" s="376"/>
      <c r="L13" s="106" t="s">
        <v>112</v>
      </c>
      <c r="M13" s="146" t="s">
        <v>120</v>
      </c>
      <c r="N13" s="95"/>
      <c r="O13" s="95"/>
      <c r="P13" s="95"/>
      <c r="Q13" s="95"/>
      <c r="R13" s="95"/>
      <c r="S13" s="95"/>
      <c r="T13" s="95"/>
      <c r="U13" s="95"/>
      <c r="V13" s="95"/>
      <c r="W13" s="95"/>
      <c r="X13" s="95"/>
      <c r="Y13" s="95"/>
      <c r="Z13" s="200"/>
    </row>
    <row r="14" spans="1:57" s="87" customFormat="1" ht="25.5" customHeight="1">
      <c r="B14" s="375"/>
      <c r="C14" s="337"/>
      <c r="D14" s="337"/>
      <c r="E14" s="337"/>
      <c r="F14" s="337"/>
      <c r="G14" s="337"/>
      <c r="H14" s="337"/>
      <c r="I14" s="337"/>
      <c r="J14" s="337"/>
      <c r="K14" s="376"/>
      <c r="L14" s="106" t="s">
        <v>112</v>
      </c>
      <c r="M14" s="146" t="s">
        <v>121</v>
      </c>
      <c r="N14" s="95"/>
      <c r="O14" s="95"/>
      <c r="P14" s="95"/>
      <c r="Q14" s="95"/>
      <c r="R14" s="95"/>
      <c r="S14" s="95"/>
      <c r="T14" s="95"/>
      <c r="U14" s="95"/>
      <c r="V14" s="95"/>
      <c r="W14" s="95"/>
      <c r="X14" s="95"/>
      <c r="Y14" s="95"/>
      <c r="Z14" s="200"/>
    </row>
    <row r="15" spans="1:57" s="87" customFormat="1" ht="25.5" customHeight="1">
      <c r="B15" s="375"/>
      <c r="C15" s="337"/>
      <c r="D15" s="337"/>
      <c r="E15" s="337"/>
      <c r="F15" s="337"/>
      <c r="G15" s="337"/>
      <c r="H15" s="337"/>
      <c r="I15" s="337"/>
      <c r="J15" s="337"/>
      <c r="K15" s="376"/>
      <c r="L15" s="106" t="s">
        <v>112</v>
      </c>
      <c r="M15" s="146" t="s">
        <v>122</v>
      </c>
      <c r="N15" s="95"/>
      <c r="O15" s="95"/>
      <c r="P15" s="95"/>
      <c r="Q15" s="95"/>
      <c r="R15" s="95"/>
      <c r="S15" s="95"/>
      <c r="T15" s="95"/>
      <c r="U15" s="95"/>
      <c r="V15" s="95"/>
      <c r="W15" s="95"/>
      <c r="X15" s="95"/>
      <c r="Y15" s="95"/>
      <c r="Z15" s="200"/>
    </row>
    <row r="16" spans="1:57" s="87" customFormat="1" ht="25.5" customHeight="1">
      <c r="B16" s="375"/>
      <c r="C16" s="337"/>
      <c r="D16" s="337"/>
      <c r="E16" s="337"/>
      <c r="F16" s="337"/>
      <c r="G16" s="337"/>
      <c r="H16" s="337"/>
      <c r="I16" s="337"/>
      <c r="J16" s="337"/>
      <c r="K16" s="376"/>
      <c r="L16" s="106" t="s">
        <v>112</v>
      </c>
      <c r="M16" s="146" t="s">
        <v>130</v>
      </c>
      <c r="N16" s="95"/>
      <c r="O16" s="95"/>
      <c r="P16" s="95"/>
      <c r="Q16" s="95"/>
      <c r="R16" s="95"/>
      <c r="S16" s="95"/>
      <c r="T16" s="95"/>
      <c r="U16" s="95"/>
      <c r="V16" s="95"/>
      <c r="W16" s="95"/>
      <c r="X16" s="95"/>
      <c r="Y16" s="95"/>
      <c r="Z16" s="200"/>
    </row>
    <row r="17" spans="2:38" s="87" customFormat="1" ht="25.5" customHeight="1" thickBot="1">
      <c r="B17" s="405"/>
      <c r="C17" s="406"/>
      <c r="D17" s="406"/>
      <c r="E17" s="406"/>
      <c r="F17" s="406"/>
      <c r="G17" s="406"/>
      <c r="H17" s="406"/>
      <c r="I17" s="406"/>
      <c r="J17" s="406"/>
      <c r="K17" s="407"/>
      <c r="L17" s="201" t="s">
        <v>112</v>
      </c>
      <c r="M17" s="146" t="s">
        <v>123</v>
      </c>
      <c r="N17" s="202"/>
      <c r="O17" s="202"/>
      <c r="P17" s="202"/>
      <c r="Q17" s="202"/>
      <c r="R17" s="202"/>
      <c r="S17" s="202"/>
      <c r="T17" s="202"/>
      <c r="U17" s="202"/>
      <c r="V17" s="202"/>
      <c r="W17" s="202"/>
      <c r="X17" s="202"/>
      <c r="Y17" s="202"/>
      <c r="Z17" s="203"/>
    </row>
    <row r="18" spans="2:38" s="87" customFormat="1" ht="25.5" customHeight="1">
      <c r="B18" s="107"/>
      <c r="C18" s="107"/>
      <c r="D18" s="107"/>
      <c r="E18" s="107"/>
      <c r="F18" s="107"/>
      <c r="G18" s="107"/>
      <c r="H18" s="107"/>
      <c r="I18" s="107"/>
      <c r="J18" s="107"/>
      <c r="K18" s="107"/>
      <c r="L18" s="95"/>
      <c r="M18" s="198"/>
      <c r="N18" s="95"/>
      <c r="O18" s="95"/>
      <c r="P18" s="95"/>
      <c r="Q18" s="95"/>
      <c r="R18" s="95"/>
      <c r="S18" s="95"/>
      <c r="T18" s="95"/>
      <c r="U18" s="95"/>
      <c r="V18" s="95"/>
      <c r="W18" s="95"/>
      <c r="X18" s="95"/>
      <c r="Y18" s="95"/>
      <c r="Z18" s="95"/>
    </row>
    <row r="19" spans="2:38" s="1" customFormat="1" ht="22.5" customHeight="1" thickBot="1"/>
    <row r="20" spans="2:38" s="1" customFormat="1" ht="22.5" customHeight="1">
      <c r="B20" s="659" t="s">
        <v>109</v>
      </c>
      <c r="C20" s="660"/>
      <c r="D20" s="660"/>
      <c r="E20" s="660"/>
      <c r="F20" s="660"/>
      <c r="G20" s="660"/>
      <c r="H20" s="660"/>
      <c r="I20" s="719" t="s">
        <v>49</v>
      </c>
      <c r="J20" s="720"/>
      <c r="K20" s="720"/>
      <c r="L20" s="720"/>
      <c r="M20" s="723" t="s">
        <v>132</v>
      </c>
      <c r="N20" s="723"/>
      <c r="O20" s="723"/>
      <c r="P20" s="723"/>
      <c r="Q20" s="723"/>
      <c r="R20" s="723"/>
      <c r="S20" s="723"/>
      <c r="T20" s="723"/>
      <c r="U20" s="723"/>
      <c r="V20" s="723"/>
      <c r="W20" s="725" t="s">
        <v>44</v>
      </c>
      <c r="X20" s="725"/>
      <c r="Y20" s="725"/>
      <c r="Z20" s="726"/>
    </row>
    <row r="21" spans="2:38" s="1" customFormat="1" ht="22.5" customHeight="1">
      <c r="B21" s="403"/>
      <c r="C21" s="404"/>
      <c r="D21" s="404"/>
      <c r="E21" s="404"/>
      <c r="F21" s="404"/>
      <c r="G21" s="404"/>
      <c r="H21" s="404"/>
      <c r="I21" s="721"/>
      <c r="J21" s="722"/>
      <c r="K21" s="722"/>
      <c r="L21" s="722"/>
      <c r="M21" s="724"/>
      <c r="N21" s="724"/>
      <c r="O21" s="724"/>
      <c r="P21" s="724"/>
      <c r="Q21" s="724"/>
      <c r="R21" s="724"/>
      <c r="S21" s="724"/>
      <c r="T21" s="724"/>
      <c r="U21" s="724"/>
      <c r="V21" s="724"/>
      <c r="W21" s="727"/>
      <c r="X21" s="727"/>
      <c r="Y21" s="727"/>
      <c r="Z21" s="728"/>
    </row>
    <row r="22" spans="2:38" s="1" customFormat="1" ht="26.25" customHeight="1">
      <c r="B22" s="729" t="s">
        <v>80</v>
      </c>
      <c r="C22" s="730"/>
      <c r="D22" s="393" t="s">
        <v>81</v>
      </c>
      <c r="E22" s="373"/>
      <c r="F22" s="373"/>
      <c r="G22" s="373"/>
      <c r="H22" s="374"/>
      <c r="I22" s="88"/>
      <c r="J22" s="103"/>
      <c r="K22" s="103"/>
      <c r="L22" s="103"/>
      <c r="M22" s="95"/>
      <c r="N22" s="100"/>
      <c r="O22" s="100" t="s">
        <v>85</v>
      </c>
      <c r="P22" s="100"/>
      <c r="Q22" s="100"/>
      <c r="R22" s="204"/>
      <c r="S22" s="100"/>
      <c r="T22" s="100"/>
      <c r="U22" s="100"/>
      <c r="V22" s="100"/>
      <c r="W22" s="103"/>
      <c r="X22" s="103"/>
      <c r="Y22" s="103"/>
      <c r="Z22" s="205"/>
    </row>
    <row r="23" spans="2:38" s="1" customFormat="1" ht="26.25" customHeight="1">
      <c r="B23" s="729"/>
      <c r="C23" s="730"/>
      <c r="D23" s="336"/>
      <c r="E23" s="337"/>
      <c r="F23" s="337"/>
      <c r="G23" s="337"/>
      <c r="H23" s="376"/>
      <c r="I23" s="638"/>
      <c r="J23" s="537"/>
      <c r="K23" s="537"/>
      <c r="L23" s="537"/>
      <c r="M23" s="537"/>
      <c r="N23" s="537"/>
      <c r="O23" s="100" t="s">
        <v>86</v>
      </c>
      <c r="P23" s="100"/>
      <c r="Q23" s="100"/>
      <c r="R23" s="206"/>
      <c r="S23" s="100"/>
      <c r="T23" s="100"/>
      <c r="U23" s="337" t="s">
        <v>89</v>
      </c>
      <c r="V23" s="337"/>
      <c r="W23" s="100"/>
      <c r="X23" s="100"/>
      <c r="Y23" s="100"/>
      <c r="Z23" s="207"/>
    </row>
    <row r="24" spans="2:38" s="1" customFormat="1" ht="26.25" customHeight="1">
      <c r="B24" s="729"/>
      <c r="C24" s="730"/>
      <c r="D24" s="336"/>
      <c r="E24" s="337"/>
      <c r="F24" s="337"/>
      <c r="G24" s="337"/>
      <c r="H24" s="376"/>
      <c r="I24" s="638"/>
      <c r="J24" s="537"/>
      <c r="K24" s="537"/>
      <c r="L24" s="537"/>
      <c r="M24" s="537"/>
      <c r="N24" s="537"/>
      <c r="O24" s="100" t="s">
        <v>87</v>
      </c>
      <c r="P24" s="100"/>
      <c r="Q24" s="100"/>
      <c r="R24" s="206"/>
      <c r="S24" s="733"/>
      <c r="T24" s="537"/>
      <c r="U24" s="537"/>
      <c r="V24" s="537"/>
      <c r="W24" s="537"/>
      <c r="X24" s="537"/>
      <c r="Y24" s="337" t="s">
        <v>90</v>
      </c>
      <c r="Z24" s="701"/>
    </row>
    <row r="25" spans="2:38" s="1" customFormat="1" ht="26.25" customHeight="1">
      <c r="B25" s="729"/>
      <c r="C25" s="730"/>
      <c r="D25" s="389"/>
      <c r="E25" s="378"/>
      <c r="F25" s="378"/>
      <c r="G25" s="378"/>
      <c r="H25" s="379"/>
      <c r="I25" s="99"/>
      <c r="J25" s="100"/>
      <c r="K25" s="100"/>
      <c r="L25" s="100"/>
      <c r="M25" s="95"/>
      <c r="N25" s="100"/>
      <c r="O25" s="100" t="s">
        <v>88</v>
      </c>
      <c r="P25" s="100"/>
      <c r="Q25" s="100"/>
      <c r="R25" s="206"/>
      <c r="S25" s="733"/>
      <c r="T25" s="537"/>
      <c r="U25" s="537"/>
      <c r="V25" s="537"/>
      <c r="W25" s="537"/>
      <c r="X25" s="537"/>
      <c r="Y25" s="337"/>
      <c r="Z25" s="701"/>
    </row>
    <row r="26" spans="2:38" s="1" customFormat="1" ht="22.5" customHeight="1">
      <c r="B26" s="729"/>
      <c r="C26" s="730"/>
      <c r="D26" s="404" t="s">
        <v>84</v>
      </c>
      <c r="E26" s="404"/>
      <c r="F26" s="404"/>
      <c r="G26" s="404"/>
      <c r="H26" s="431"/>
      <c r="I26" s="88"/>
      <c r="J26" s="90"/>
      <c r="K26" s="373" t="s">
        <v>91</v>
      </c>
      <c r="L26" s="373"/>
      <c r="M26" s="103"/>
      <c r="N26" s="373" t="s">
        <v>93</v>
      </c>
      <c r="O26" s="103"/>
      <c r="P26" s="373" t="s">
        <v>92</v>
      </c>
      <c r="Q26" s="373"/>
      <c r="R26" s="103"/>
      <c r="S26" s="373" t="s">
        <v>94</v>
      </c>
      <c r="T26" s="90"/>
      <c r="U26" s="373" t="s">
        <v>95</v>
      </c>
      <c r="V26" s="373"/>
      <c r="W26" s="373"/>
      <c r="X26" s="373"/>
      <c r="Y26" s="373"/>
      <c r="Z26" s="700" t="s">
        <v>43</v>
      </c>
    </row>
    <row r="27" spans="2:38" s="1" customFormat="1" ht="22.5" customHeight="1">
      <c r="B27" s="729"/>
      <c r="C27" s="730"/>
      <c r="D27" s="404"/>
      <c r="E27" s="404"/>
      <c r="F27" s="404"/>
      <c r="G27" s="404"/>
      <c r="H27" s="431"/>
      <c r="I27" s="89"/>
      <c r="J27" s="104"/>
      <c r="K27" s="378"/>
      <c r="L27" s="378"/>
      <c r="M27" s="104"/>
      <c r="N27" s="378"/>
      <c r="O27" s="104"/>
      <c r="P27" s="378"/>
      <c r="Q27" s="378"/>
      <c r="R27" s="104"/>
      <c r="S27" s="378"/>
      <c r="T27" s="92"/>
      <c r="U27" s="378"/>
      <c r="V27" s="378"/>
      <c r="W27" s="378"/>
      <c r="X27" s="378"/>
      <c r="Y27" s="378"/>
      <c r="Z27" s="666"/>
    </row>
    <row r="28" spans="2:38" s="1" customFormat="1" ht="22.5" customHeight="1">
      <c r="B28" s="729"/>
      <c r="C28" s="730"/>
      <c r="D28" s="404" t="s">
        <v>82</v>
      </c>
      <c r="E28" s="404"/>
      <c r="F28" s="404"/>
      <c r="G28" s="404"/>
      <c r="H28" s="404"/>
      <c r="I28" s="735"/>
      <c r="J28" s="735"/>
      <c r="K28" s="735"/>
      <c r="L28" s="735"/>
      <c r="M28" s="735"/>
      <c r="N28" s="735"/>
      <c r="O28" s="735"/>
      <c r="P28" s="735"/>
      <c r="Q28" s="735"/>
      <c r="R28" s="735"/>
      <c r="S28" s="735"/>
      <c r="T28" s="735"/>
      <c r="U28" s="735"/>
      <c r="V28" s="735"/>
      <c r="W28" s="735"/>
      <c r="X28" s="735"/>
      <c r="Y28" s="735"/>
      <c r="Z28" s="736"/>
    </row>
    <row r="29" spans="2:38" s="1" customFormat="1" ht="22.5" customHeight="1">
      <c r="B29" s="729"/>
      <c r="C29" s="730"/>
      <c r="D29" s="404"/>
      <c r="E29" s="404"/>
      <c r="F29" s="404"/>
      <c r="G29" s="404"/>
      <c r="H29" s="404"/>
      <c r="I29" s="737"/>
      <c r="J29" s="737"/>
      <c r="K29" s="737"/>
      <c r="L29" s="737"/>
      <c r="M29" s="737"/>
      <c r="N29" s="737"/>
      <c r="O29" s="737"/>
      <c r="P29" s="737"/>
      <c r="Q29" s="737"/>
      <c r="R29" s="737"/>
      <c r="S29" s="737"/>
      <c r="T29" s="737"/>
      <c r="U29" s="737"/>
      <c r="V29" s="737"/>
      <c r="W29" s="737"/>
      <c r="X29" s="737"/>
      <c r="Y29" s="737"/>
      <c r="Z29" s="738"/>
    </row>
    <row r="30" spans="2:38" s="1" customFormat="1" ht="22.5" customHeight="1">
      <c r="B30" s="729"/>
      <c r="C30" s="730"/>
      <c r="D30" s="404" t="s">
        <v>83</v>
      </c>
      <c r="E30" s="404"/>
      <c r="F30" s="404"/>
      <c r="G30" s="404"/>
      <c r="H30" s="404"/>
      <c r="I30" s="714"/>
      <c r="J30" s="714"/>
      <c r="K30" s="714"/>
      <c r="L30" s="714"/>
      <c r="M30" s="714"/>
      <c r="N30" s="714"/>
      <c r="O30" s="714"/>
      <c r="P30" s="714"/>
      <c r="Q30" s="714"/>
      <c r="R30" s="714"/>
      <c r="S30" s="714"/>
      <c r="T30" s="714"/>
      <c r="U30" s="714"/>
      <c r="V30" s="714"/>
      <c r="W30" s="714"/>
      <c r="X30" s="714"/>
      <c r="Y30" s="714"/>
      <c r="Z30" s="715"/>
      <c r="AL30" s="136"/>
    </row>
    <row r="31" spans="2:38" s="1" customFormat="1" ht="22.5" customHeight="1" thickBot="1">
      <c r="B31" s="731"/>
      <c r="C31" s="732"/>
      <c r="D31" s="410"/>
      <c r="E31" s="410"/>
      <c r="F31" s="410"/>
      <c r="G31" s="410"/>
      <c r="H31" s="410"/>
      <c r="I31" s="716"/>
      <c r="J31" s="716"/>
      <c r="K31" s="716"/>
      <c r="L31" s="716"/>
      <c r="M31" s="716"/>
      <c r="N31" s="716"/>
      <c r="O31" s="716"/>
      <c r="P31" s="716"/>
      <c r="Q31" s="716"/>
      <c r="R31" s="716"/>
      <c r="S31" s="716"/>
      <c r="T31" s="716"/>
      <c r="U31" s="716"/>
      <c r="V31" s="716"/>
      <c r="W31" s="716"/>
      <c r="X31" s="716"/>
      <c r="Y31" s="716"/>
      <c r="Z31" s="717"/>
    </row>
    <row r="32" spans="2:38" s="1" customFormat="1" ht="22.5" customHeight="1">
      <c r="B32" s="208"/>
      <c r="C32" s="208"/>
      <c r="D32" s="107"/>
      <c r="E32" s="107"/>
      <c r="F32" s="107"/>
      <c r="G32" s="107"/>
      <c r="H32" s="107"/>
      <c r="I32" s="107"/>
      <c r="J32" s="107"/>
      <c r="K32" s="107"/>
      <c r="L32" s="107"/>
      <c r="M32" s="107"/>
      <c r="N32" s="107"/>
      <c r="O32" s="107"/>
      <c r="P32" s="107"/>
      <c r="Q32" s="107"/>
      <c r="R32" s="107"/>
      <c r="S32" s="107"/>
      <c r="T32" s="107"/>
      <c r="U32" s="107"/>
      <c r="V32" s="107"/>
      <c r="W32" s="107"/>
      <c r="X32" s="107"/>
      <c r="Y32" s="107"/>
      <c r="Z32" s="107"/>
    </row>
    <row r="33" spans="1:27" s="1" customFormat="1" ht="22.5" customHeight="1">
      <c r="B33" s="95"/>
      <c r="C33" s="95"/>
      <c r="D33" s="95"/>
      <c r="E33" s="95"/>
      <c r="F33" s="107"/>
      <c r="G33" s="100"/>
      <c r="H33" s="100"/>
      <c r="I33" s="100"/>
      <c r="J33" s="100"/>
      <c r="K33" s="100"/>
      <c r="L33" s="95"/>
      <c r="M33" s="95"/>
      <c r="N33" s="95"/>
      <c r="O33" s="95"/>
      <c r="P33" s="95"/>
      <c r="Q33" s="95"/>
      <c r="R33" s="95"/>
      <c r="S33" s="95"/>
      <c r="T33" s="95"/>
      <c r="U33" s="95"/>
      <c r="V33" s="95"/>
      <c r="W33" s="95"/>
      <c r="X33" s="95"/>
      <c r="Y33" s="95"/>
      <c r="Z33" s="95"/>
    </row>
    <row r="34" spans="1:27" s="1" customFormat="1" ht="22.5" customHeight="1">
      <c r="A34" s="316" t="s">
        <v>299</v>
      </c>
      <c r="B34" s="316"/>
      <c r="C34" s="734"/>
      <c r="D34" s="734"/>
      <c r="E34" s="1" t="s">
        <v>1</v>
      </c>
      <c r="F34" s="734"/>
      <c r="G34" s="734"/>
      <c r="H34" s="1" t="s">
        <v>2</v>
      </c>
      <c r="I34" s="734"/>
      <c r="J34" s="734"/>
      <c r="K34" s="1" t="s">
        <v>3</v>
      </c>
    </row>
    <row r="35" spans="1:27" s="1" customFormat="1" ht="22.5" customHeight="1">
      <c r="A35" s="136"/>
      <c r="B35" s="136"/>
      <c r="C35" s="209"/>
      <c r="D35" s="209"/>
      <c r="F35" s="209"/>
      <c r="G35" s="209"/>
      <c r="I35" s="209"/>
      <c r="J35" s="209"/>
    </row>
    <row r="36" spans="1:27" s="1" customFormat="1" ht="22.5" customHeight="1"/>
    <row r="37" spans="1:27" s="1" customFormat="1" ht="22.5" customHeight="1">
      <c r="B37" s="316" t="s">
        <v>4</v>
      </c>
      <c r="C37" s="316"/>
      <c r="D37" s="316"/>
      <c r="E37" s="316"/>
      <c r="F37" s="316" t="s">
        <v>298</v>
      </c>
      <c r="G37" s="316"/>
      <c r="H37" s="316"/>
      <c r="I37" s="316"/>
      <c r="J37" s="1" t="s">
        <v>5</v>
      </c>
    </row>
    <row r="38" spans="1:27" s="1" customFormat="1" ht="22.5" customHeight="1">
      <c r="L38" s="316" t="s">
        <v>79</v>
      </c>
      <c r="M38" s="316"/>
      <c r="N38" s="316"/>
      <c r="O38" s="316" t="s">
        <v>6</v>
      </c>
      <c r="P38" s="316"/>
      <c r="R38" s="474" t="str">
        <f>IF(申請者住所="","",申請者住所)</f>
        <v/>
      </c>
      <c r="S38" s="474"/>
      <c r="T38" s="474"/>
      <c r="U38" s="474"/>
      <c r="V38" s="474"/>
      <c r="W38" s="474"/>
      <c r="X38" s="474"/>
      <c r="Y38" s="474"/>
      <c r="Z38" s="474"/>
      <c r="AA38" s="474"/>
    </row>
    <row r="39" spans="1:27" s="1" customFormat="1" ht="22.5" customHeight="1">
      <c r="L39" s="136"/>
      <c r="M39" s="136"/>
      <c r="N39" s="136"/>
      <c r="O39" s="136"/>
      <c r="P39" s="136"/>
      <c r="R39" s="139"/>
      <c r="S39" s="139"/>
      <c r="T39" s="139"/>
      <c r="U39" s="139"/>
      <c r="V39" s="139"/>
      <c r="W39" s="139"/>
      <c r="X39" s="139"/>
      <c r="Y39" s="139"/>
      <c r="Z39" s="139"/>
      <c r="AA39" s="139"/>
    </row>
    <row r="40" spans="1:27" s="1" customFormat="1" ht="22.5" customHeight="1">
      <c r="O40" s="316" t="s">
        <v>8</v>
      </c>
      <c r="P40" s="316"/>
      <c r="R40" s="474" t="str">
        <f>IF(申請者氏名="","",申請者氏名)</f>
        <v/>
      </c>
      <c r="S40" s="474"/>
      <c r="T40" s="474"/>
      <c r="U40" s="474"/>
      <c r="V40" s="474"/>
      <c r="W40" s="474"/>
      <c r="X40" s="474"/>
      <c r="Y40" s="138"/>
      <c r="Z40" s="138"/>
      <c r="AA40" s="138"/>
    </row>
    <row r="41" spans="1:27" s="1" customFormat="1" ht="18.75" customHeight="1">
      <c r="O41" s="136"/>
      <c r="P41" s="136"/>
      <c r="R41" s="139"/>
      <c r="S41" s="139"/>
      <c r="T41" s="139"/>
      <c r="U41" s="139"/>
      <c r="V41" s="138"/>
      <c r="W41" s="138"/>
      <c r="X41" s="138"/>
      <c r="Y41" s="138"/>
      <c r="Z41" s="138"/>
      <c r="AA41" s="138"/>
    </row>
    <row r="42" spans="1:27" s="1" customFormat="1" ht="22.5" customHeight="1">
      <c r="O42" s="138"/>
      <c r="P42" s="138"/>
      <c r="R42" s="138"/>
      <c r="S42" s="141"/>
      <c r="T42" s="168"/>
      <c r="U42" s="141"/>
      <c r="V42" s="141"/>
      <c r="W42" s="141"/>
      <c r="X42" s="141"/>
      <c r="Y42" s="141"/>
      <c r="Z42" s="141"/>
      <c r="AA42" s="141"/>
    </row>
    <row r="43" spans="1:27" s="1" customFormat="1" ht="22.5" customHeight="1"/>
    <row r="44" spans="1:27" s="1" customFormat="1" ht="22.5" customHeight="1"/>
    <row r="45" spans="1:27" s="1" customFormat="1" ht="22.5" customHeight="1"/>
    <row r="46" spans="1:27" s="1" customFormat="1" ht="22.5" customHeight="1"/>
    <row r="47" spans="1:27" s="1" customFormat="1" ht="22.5" customHeight="1"/>
  </sheetData>
  <mergeCells count="41">
    <mergeCell ref="G2:W3"/>
    <mergeCell ref="I4:U5"/>
    <mergeCell ref="B37:E37"/>
    <mergeCell ref="L38:N38"/>
    <mergeCell ref="O38:P38"/>
    <mergeCell ref="R38:AA38"/>
    <mergeCell ref="R8:U8"/>
    <mergeCell ref="B8:F8"/>
    <mergeCell ref="Y24:Z25"/>
    <mergeCell ref="S24:X25"/>
    <mergeCell ref="C34:D34"/>
    <mergeCell ref="F34:G34"/>
    <mergeCell ref="I34:J34"/>
    <mergeCell ref="I28:Z29"/>
    <mergeCell ref="B12:K17"/>
    <mergeCell ref="F37:I37"/>
    <mergeCell ref="AG7:BE8"/>
    <mergeCell ref="B9:Z10"/>
    <mergeCell ref="A34:B34"/>
    <mergeCell ref="O8:Q8"/>
    <mergeCell ref="I20:L21"/>
    <mergeCell ref="M20:V21"/>
    <mergeCell ref="W20:Z21"/>
    <mergeCell ref="B22:C31"/>
    <mergeCell ref="B20:H21"/>
    <mergeCell ref="D26:H27"/>
    <mergeCell ref="D28:H29"/>
    <mergeCell ref="D30:H31"/>
    <mergeCell ref="D22:H25"/>
    <mergeCell ref="I23:N24"/>
    <mergeCell ref="U23:V23"/>
    <mergeCell ref="R40:X40"/>
    <mergeCell ref="I30:Z31"/>
    <mergeCell ref="Z26:Z27"/>
    <mergeCell ref="X26:Y27"/>
    <mergeCell ref="K26:L27"/>
    <mergeCell ref="N26:N27"/>
    <mergeCell ref="P26:Q27"/>
    <mergeCell ref="S26:S27"/>
    <mergeCell ref="U26:W27"/>
    <mergeCell ref="O40:P40"/>
  </mergeCells>
  <phoneticPr fontId="1"/>
  <printOptions horizontalCentered="1" verticalCentered="1"/>
  <pageMargins left="0.70866141732283472" right="0.70866141732283472" top="0.74803149606299213" bottom="0.74803149606299213" header="0.31496062992125984" footer="0.31496062992125984"/>
  <pageSetup paperSize="9" scale="75"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pageSetUpPr fitToPage="1"/>
  </sheetPr>
  <dimension ref="A1:AM65"/>
  <sheetViews>
    <sheetView view="pageBreakPreview" zoomScaleNormal="55" zoomScaleSheetLayoutView="100" workbookViewId="0"/>
  </sheetViews>
  <sheetFormatPr defaultRowHeight="18.75"/>
  <cols>
    <col min="1" max="1" width="3.5" style="2" bestFit="1" customWidth="1"/>
    <col min="2" max="3" width="7.125" style="2" customWidth="1"/>
    <col min="4" max="4" width="3.75" style="2" customWidth="1"/>
    <col min="5" max="6" width="5" style="2" customWidth="1"/>
    <col min="7" max="8" width="14.625" style="2" customWidth="1"/>
    <col min="9" max="9" width="7" style="110" customWidth="1"/>
    <col min="10" max="11" width="14.625" style="2" customWidth="1"/>
    <col min="12" max="12" width="8.125" style="2" customWidth="1"/>
    <col min="13" max="13" width="9.375" style="2" customWidth="1"/>
    <col min="14" max="18" width="8.125" style="2" customWidth="1"/>
    <col min="19" max="19" width="9.375" style="2" customWidth="1"/>
    <col min="20" max="24" width="8.125" style="2" customWidth="1"/>
    <col min="25" max="25" width="8.375" style="2" bestFit="1" customWidth="1"/>
    <col min="26" max="26" width="8.25" style="3" customWidth="1"/>
    <col min="27" max="27" width="20.5" style="3" bestFit="1" customWidth="1"/>
    <col min="28" max="28" width="5.75" style="3" customWidth="1"/>
    <col min="29" max="29" width="6.25" style="2" customWidth="1"/>
    <col min="30" max="30" width="14.625" style="2" customWidth="1"/>
    <col min="31" max="31" width="6.125" style="2" customWidth="1"/>
    <col min="32" max="16384" width="9" style="81"/>
  </cols>
  <sheetData>
    <row r="1" spans="1:39" ht="25.5">
      <c r="B1" s="87" t="s">
        <v>221</v>
      </c>
    </row>
    <row r="2" spans="1:39" ht="33">
      <c r="B2" s="740" t="s">
        <v>267</v>
      </c>
      <c r="C2" s="740"/>
      <c r="D2" s="740"/>
      <c r="E2" s="740"/>
      <c r="F2" s="740"/>
      <c r="G2" s="740"/>
      <c r="H2" s="740"/>
      <c r="I2" s="740"/>
      <c r="J2" s="740"/>
      <c r="K2" s="740"/>
      <c r="L2" s="740"/>
      <c r="M2" s="740"/>
      <c r="N2" s="740"/>
      <c r="O2" s="740"/>
      <c r="P2" s="740"/>
      <c r="Q2" s="740"/>
      <c r="R2" s="740"/>
      <c r="S2" s="740"/>
      <c r="T2" s="740"/>
      <c r="U2" s="740"/>
      <c r="V2" s="740"/>
      <c r="W2" s="740"/>
      <c r="X2" s="740"/>
      <c r="Y2" s="740"/>
      <c r="Z2" s="740"/>
      <c r="AA2" s="740"/>
      <c r="AB2" s="740"/>
      <c r="AC2" s="740"/>
      <c r="AD2" s="740"/>
      <c r="AE2" s="740"/>
    </row>
    <row r="3" spans="1:39" s="2" customFormat="1" ht="30" customHeight="1" thickBot="1">
      <c r="B3" s="22" t="s">
        <v>266</v>
      </c>
      <c r="C3" s="739" t="str">
        <f>IF(申請者氏名="","",申請者氏名)</f>
        <v/>
      </c>
      <c r="D3" s="739"/>
      <c r="E3" s="739"/>
      <c r="F3" s="739"/>
      <c r="G3" s="739"/>
      <c r="H3" s="2" t="s">
        <v>200</v>
      </c>
      <c r="I3" s="110"/>
      <c r="Z3" s="3"/>
      <c r="AA3" s="3"/>
      <c r="AB3" s="3"/>
      <c r="AI3" s="81"/>
      <c r="AJ3" s="4"/>
      <c r="AK3" s="5"/>
      <c r="AL3" s="5"/>
      <c r="AM3" s="81"/>
    </row>
    <row r="4" spans="1:39" s="2" customFormat="1" ht="37.5" customHeight="1" thickBot="1">
      <c r="B4" s="6" t="s">
        <v>201</v>
      </c>
      <c r="C4" s="7" t="s">
        <v>202</v>
      </c>
      <c r="D4" s="8" t="s">
        <v>203</v>
      </c>
      <c r="E4" s="7" t="s">
        <v>204</v>
      </c>
      <c r="F4" s="9" t="s">
        <v>205</v>
      </c>
      <c r="G4" s="10" t="s">
        <v>206</v>
      </c>
      <c r="H4" s="11" t="s">
        <v>207</v>
      </c>
      <c r="I4" s="12" t="s">
        <v>208</v>
      </c>
      <c r="J4" s="13" t="s">
        <v>209</v>
      </c>
      <c r="K4" s="10" t="s">
        <v>210</v>
      </c>
      <c r="L4" s="12" t="s">
        <v>211</v>
      </c>
      <c r="M4" s="14" t="s">
        <v>212</v>
      </c>
      <c r="N4" s="15"/>
      <c r="O4" s="15"/>
      <c r="P4" s="15"/>
      <c r="Q4" s="15"/>
      <c r="R4" s="16"/>
      <c r="S4" s="17" t="s">
        <v>213</v>
      </c>
      <c r="T4" s="15"/>
      <c r="U4" s="15"/>
      <c r="V4" s="15"/>
      <c r="W4" s="15"/>
      <c r="X4" s="16"/>
      <c r="Y4" s="15" t="s">
        <v>214</v>
      </c>
      <c r="Z4" s="18" t="s">
        <v>215</v>
      </c>
      <c r="AA4" s="18" t="s">
        <v>216</v>
      </c>
      <c r="AB4" s="18" t="s">
        <v>220</v>
      </c>
      <c r="AC4" s="19" t="s">
        <v>217</v>
      </c>
      <c r="AD4" s="20" t="s">
        <v>218</v>
      </c>
      <c r="AE4" s="21" t="s">
        <v>219</v>
      </c>
      <c r="AH4" s="81"/>
    </row>
    <row r="5" spans="1:39" s="2" customFormat="1" ht="16.5" customHeight="1">
      <c r="A5" s="757">
        <v>1</v>
      </c>
      <c r="B5" s="759"/>
      <c r="C5" s="761"/>
      <c r="D5" s="68"/>
      <c r="E5" s="69"/>
      <c r="F5" s="70"/>
      <c r="G5" s="71"/>
      <c r="H5" s="71"/>
      <c r="I5" s="109" t="str">
        <f>IF(D5="","",IF(F5="","Ⅳ",IF(F5=0,"Ⅳ",IF(F5="い",IF(E5=F5,"Ⅰ","Ⅳ"),IFERROR(IF(VLOOKUP(E5,データベース!$Y$5:$Z$15,2,FALSE)&lt;=VLOOKUP(F5,データベース!$Y$5:$Z$15,2,FALSE),"Ⅰ","Ⅱ"),IF(E5="","",IF(E5&lt;=F5,"Ⅰ","Ⅱ")))))))</f>
        <v/>
      </c>
      <c r="J5" s="57"/>
      <c r="K5" s="58"/>
      <c r="L5" s="763"/>
      <c r="M5" s="765"/>
      <c r="N5" s="750" t="str">
        <f>IF($M5="","",VLOOKUP($M5,データベース!$B$3:$K$59,2,FALSE))</f>
        <v/>
      </c>
      <c r="O5" s="59" t="str">
        <f>IF($M5="","",VLOOKUP($M5,データベース!$B$3:$K$59,3,FALSE))</f>
        <v/>
      </c>
      <c r="P5" s="59" t="str">
        <f>IF($M5="","",VLOOKUP($M5,データベース!$B$3:$K$59,4,FALSE))</f>
        <v/>
      </c>
      <c r="Q5" s="59" t="str">
        <f>IF($M5="","",VLOOKUP($M5,データベース!$B$3:$K$59,5,FALSE))</f>
        <v/>
      </c>
      <c r="R5" s="60" t="str">
        <f>IF($M5="","",VLOOKUP($M5,データベース!$B$3:$K$59,6,FALSE))</f>
        <v/>
      </c>
      <c r="S5" s="765"/>
      <c r="T5" s="750" t="str">
        <f>IF(S5="","",VLOOKUP(S5,データベース!$B$3:$K$59,2,FALSE))</f>
        <v/>
      </c>
      <c r="U5" s="59" t="str">
        <f>IF(S5="","",VLOOKUP(S5,データベース!$B$3:$K$59,3,FALSE))</f>
        <v/>
      </c>
      <c r="V5" s="59" t="str">
        <f>IF(S5="","",VLOOKUP(S5,データベース!$B$3:$K$59,4,FALSE))</f>
        <v/>
      </c>
      <c r="W5" s="59" t="str">
        <f>IF(S5="","",VLOOKUP(S5,データベース!$B$3:$K$59,5,FALSE))</f>
        <v/>
      </c>
      <c r="X5" s="60" t="str">
        <f>IF(S5="","",VLOOKUP(S5,データベース!$B$3:$K$59,6,FALSE))</f>
        <v/>
      </c>
      <c r="Y5" s="752" t="str">
        <f>IF(AA5="","",VLOOKUP(AA6,データベース!$V$5:$W$13,2,FALSE))</f>
        <v/>
      </c>
      <c r="Z5" s="752" t="str">
        <f>IF(AA5="","",INDEX(データベース!$Q$5:$T$13,MATCH(AA6,データベース!$P$5:$P$13,0),MATCH(AA5,データベース!$Q$4:$T$4,0)))</f>
        <v/>
      </c>
      <c r="AA5" s="55"/>
      <c r="AB5" s="754"/>
      <c r="AC5" s="767"/>
      <c r="AD5" s="743"/>
      <c r="AE5" s="748"/>
      <c r="AH5" s="81"/>
    </row>
    <row r="6" spans="1:39" s="2" customFormat="1" ht="16.5" customHeight="1" thickBot="1">
      <c r="A6" s="758"/>
      <c r="B6" s="760"/>
      <c r="C6" s="762"/>
      <c r="D6" s="72"/>
      <c r="E6" s="73"/>
      <c r="F6" s="74"/>
      <c r="G6" s="75"/>
      <c r="H6" s="76"/>
      <c r="I6" s="112" t="str">
        <f>IF(D6="","",IF(F6="","Ⅳ",IF(F6=0,"Ⅳ",IF(F6="い",IF(E6=F6,"Ⅰ","Ⅳ"),IFERROR(IF(VLOOKUP(E6,データベース!$Y$5:$Z$15,2,FALSE)&lt;=VLOOKUP(F6,データベース!$Y$5:$Z$15,2,FALSE),"Ⅰ","Ⅱ"),IF(E6="","",IF(E6&lt;=F6,"Ⅰ","Ⅱ")))))))</f>
        <v/>
      </c>
      <c r="J6" s="61"/>
      <c r="K6" s="62"/>
      <c r="L6" s="764"/>
      <c r="M6" s="766"/>
      <c r="N6" s="751"/>
      <c r="O6" s="63" t="str">
        <f>IF($M5="","",VLOOKUP($M5,データベース!$B$3:$K$59,7,FALSE))</f>
        <v/>
      </c>
      <c r="P6" s="63" t="str">
        <f>IF($M5="","",VLOOKUP($M5,データベース!$B$3:$K$59,8,FALSE))</f>
        <v/>
      </c>
      <c r="Q6" s="63" t="str">
        <f>IF($M5="","",VLOOKUP($M5,データベース!$B$3:$K$59,9,FALSE))</f>
        <v/>
      </c>
      <c r="R6" s="64" t="str">
        <f>IF($M5="","",VLOOKUP($M5,データベース!$B$3:$K$59,10,FALSE))</f>
        <v/>
      </c>
      <c r="S6" s="766"/>
      <c r="T6" s="751"/>
      <c r="U6" s="63" t="str">
        <f>IF(S5="","",VLOOKUP(S5,データベース!$B$3:$K$59,7,FALSE))</f>
        <v/>
      </c>
      <c r="V6" s="63" t="str">
        <f>IF(S5="","",VLOOKUP(S5,データベース!$B$3:$K$59,8,FALSE))</f>
        <v/>
      </c>
      <c r="W6" s="63" t="str">
        <f>IF(S5="","",VLOOKUP(S5,データベース!$B$3:$K$59,9,FALSE))</f>
        <v/>
      </c>
      <c r="X6" s="64" t="str">
        <f>IF(S5="","",VLOOKUP(S5,データベース!$B$3:$K$59,10,FALSE))</f>
        <v/>
      </c>
      <c r="Y6" s="753"/>
      <c r="Z6" s="753"/>
      <c r="AA6" s="56"/>
      <c r="AB6" s="755"/>
      <c r="AC6" s="768"/>
      <c r="AD6" s="744"/>
      <c r="AE6" s="749"/>
      <c r="AH6" s="81"/>
    </row>
    <row r="7" spans="1:39" s="2" customFormat="1" ht="16.5" customHeight="1">
      <c r="A7" s="757">
        <v>2</v>
      </c>
      <c r="B7" s="769"/>
      <c r="C7" s="770"/>
      <c r="D7" s="77"/>
      <c r="E7" s="69"/>
      <c r="F7" s="70"/>
      <c r="G7" s="71"/>
      <c r="H7" s="71"/>
      <c r="I7" s="109" t="str">
        <f>IF(D7="","",IF(F7="","Ⅳ",IF(F7=0,"Ⅳ",IF(F7="い",IF(E7=F7,"Ⅰ","Ⅳ"),IFERROR(IF(VLOOKUP(E7,データベース!$Y$5:$Z$15,2,FALSE)&lt;=VLOOKUP(F7,データベース!$Y$5:$Z$15,2,FALSE),"Ⅰ","Ⅱ"),IF(E7="","",IF(E7&lt;=F7,"Ⅰ","Ⅱ")))))))</f>
        <v/>
      </c>
      <c r="J7" s="57"/>
      <c r="K7" s="65"/>
      <c r="L7" s="771"/>
      <c r="M7" s="765"/>
      <c r="N7" s="750" t="str">
        <f>IF($M7="","",VLOOKUP($M7,データベース!$B$3:$K$59,2,FALSE))</f>
        <v/>
      </c>
      <c r="O7" s="59" t="str">
        <f>IF($M7="","",VLOOKUP($M7,データベース!$B$3:$K$59,3,FALSE))</f>
        <v/>
      </c>
      <c r="P7" s="59" t="str">
        <f>IF($M7="","",VLOOKUP($M7,データベース!$B$3:$K$59,4,FALSE))</f>
        <v/>
      </c>
      <c r="Q7" s="59" t="str">
        <f>IF($M7="","",VLOOKUP($M7,データベース!$B$3:$K$59,5,FALSE))</f>
        <v/>
      </c>
      <c r="R7" s="60" t="str">
        <f>IF($M7="","",VLOOKUP($M7,データベース!$B$3:$K$59,6,FALSE))</f>
        <v/>
      </c>
      <c r="S7" s="765"/>
      <c r="T7" s="750" t="str">
        <f>IF(S7="","",VLOOKUP(S7,データベース!$B$3:$K$59,2,FALSE))</f>
        <v/>
      </c>
      <c r="U7" s="59" t="str">
        <f>IF(S7="","",VLOOKUP(S7,データベース!$B$3:$K$59,3,FALSE))</f>
        <v/>
      </c>
      <c r="V7" s="59" t="str">
        <f>IF(S7="","",VLOOKUP(S7,データベース!$B$3:$K$59,4,FALSE))</f>
        <v/>
      </c>
      <c r="W7" s="59" t="str">
        <f>IF(S7="","",VLOOKUP(S7,データベース!$B$3:$K$59,5,FALSE))</f>
        <v/>
      </c>
      <c r="X7" s="60" t="str">
        <f>IF(S7="","",VLOOKUP(S7,データベース!$B$3:$K$59,6,FALSE))</f>
        <v/>
      </c>
      <c r="Y7" s="752" t="str">
        <f>IF(AA7="","",VLOOKUP(AA8,データベース!$V$5:$W$11,2,FALSE))</f>
        <v/>
      </c>
      <c r="Z7" s="752" t="str">
        <f>IF(AA7="","",INDEX(データベース!$Q$5:$T$11,MATCH(AA8,データベース!$P$5:$P$11,0),MATCH(AA7,データベース!$Q$4:$T$4,0)))</f>
        <v/>
      </c>
      <c r="AA7" s="55"/>
      <c r="AB7" s="754"/>
      <c r="AC7" s="767"/>
      <c r="AD7" s="745"/>
      <c r="AE7" s="748"/>
      <c r="AH7" s="5"/>
    </row>
    <row r="8" spans="1:39" s="2" customFormat="1" ht="16.5" customHeight="1" thickBot="1">
      <c r="A8" s="758"/>
      <c r="B8" s="760"/>
      <c r="C8" s="762"/>
      <c r="D8" s="72"/>
      <c r="E8" s="73"/>
      <c r="F8" s="74"/>
      <c r="G8" s="75"/>
      <c r="H8" s="76"/>
      <c r="I8" s="112" t="str">
        <f>IF(D8="","",IF(F8="","Ⅳ",IF(F8=0,"Ⅳ",IF(F8="い",IF(E8=F8,"Ⅰ","Ⅳ"),IFERROR(IF(VLOOKUP(E8,データベース!$Y$5:$Z$15,2,FALSE)&lt;=VLOOKUP(F8,データベース!$Y$5:$Z$15,2,FALSE),"Ⅰ","Ⅱ"),IF(E8="","",IF(E8&lt;=F8,"Ⅰ","Ⅱ")))))))</f>
        <v/>
      </c>
      <c r="J8" s="61"/>
      <c r="K8" s="66"/>
      <c r="L8" s="764"/>
      <c r="M8" s="766"/>
      <c r="N8" s="751"/>
      <c r="O8" s="63" t="str">
        <f>IF($M7="","",VLOOKUP($M7,データベース!$B$3:$K$59,7,FALSE))</f>
        <v/>
      </c>
      <c r="P8" s="63" t="str">
        <f>IF($M7="","",VLOOKUP($M7,データベース!$B$3:$K$59,8,FALSE))</f>
        <v/>
      </c>
      <c r="Q8" s="63" t="str">
        <f>IF($M7="","",VLOOKUP($M7,データベース!$B$3:$K$59,9,FALSE))</f>
        <v/>
      </c>
      <c r="R8" s="64" t="str">
        <f>IF($M7="","",VLOOKUP($M7,データベース!$B$3:$K$59,10,FALSE))</f>
        <v/>
      </c>
      <c r="S8" s="766"/>
      <c r="T8" s="751"/>
      <c r="U8" s="63" t="str">
        <f>IF(S7="","",VLOOKUP(S7,データベース!$B$3:$K$59,7,FALSE))</f>
        <v/>
      </c>
      <c r="V8" s="63" t="str">
        <f>IF(S7="","",VLOOKUP(S7,データベース!$B$3:$K$59,8,FALSE))</f>
        <v/>
      </c>
      <c r="W8" s="63" t="str">
        <f>IF(S7="","",VLOOKUP(S7,データベース!$B$3:$K$59,9,FALSE))</f>
        <v/>
      </c>
      <c r="X8" s="64" t="str">
        <f>IF(S7="","",VLOOKUP(S7,データベース!$B$3:$K$59,10,FALSE))</f>
        <v/>
      </c>
      <c r="Y8" s="753"/>
      <c r="Z8" s="753"/>
      <c r="AA8" s="56"/>
      <c r="AB8" s="755"/>
      <c r="AC8" s="768"/>
      <c r="AD8" s="744"/>
      <c r="AE8" s="749"/>
      <c r="AH8" s="5"/>
    </row>
    <row r="9" spans="1:39" s="2" customFormat="1" ht="16.5" customHeight="1">
      <c r="A9" s="757">
        <v>3</v>
      </c>
      <c r="B9" s="759"/>
      <c r="C9" s="761"/>
      <c r="D9" s="77"/>
      <c r="E9" s="69"/>
      <c r="F9" s="70"/>
      <c r="G9" s="71"/>
      <c r="H9" s="71"/>
      <c r="I9" s="109" t="str">
        <f>IF(D9="","",IF(F9="","Ⅳ",IF(F9=0,"Ⅳ",IF(F9="い",IF(E9=F9,"Ⅰ","Ⅳ"),IFERROR(IF(VLOOKUP(E9,データベース!$Y$5:$Z$15,2,FALSE)&lt;=VLOOKUP(F9,データベース!$Y$5:$Z$15,2,FALSE),"Ⅰ","Ⅱ"),IF(E9="","",IF(E9&lt;=F9,"Ⅰ","Ⅱ")))))))</f>
        <v/>
      </c>
      <c r="J9" s="57"/>
      <c r="K9" s="67"/>
      <c r="L9" s="763"/>
      <c r="M9" s="765"/>
      <c r="N9" s="750" t="str">
        <f>IF($M9="","",VLOOKUP($M9,データベース!$B$3:$K$59,2,FALSE))</f>
        <v/>
      </c>
      <c r="O9" s="59" t="str">
        <f>IF($M9="","",VLOOKUP($M9,データベース!$B$3:$K$59,3,FALSE))</f>
        <v/>
      </c>
      <c r="P9" s="59" t="str">
        <f>IF($M9="","",VLOOKUP($M9,データベース!$B$3:$K$59,4,FALSE))</f>
        <v/>
      </c>
      <c r="Q9" s="59" t="str">
        <f>IF($M9="","",VLOOKUP($M9,データベース!$B$3:$K$59,5,FALSE))</f>
        <v/>
      </c>
      <c r="R9" s="60" t="str">
        <f>IF($M9="","",VLOOKUP($M9,データベース!$B$3:$K$59,6,FALSE))</f>
        <v/>
      </c>
      <c r="S9" s="765"/>
      <c r="T9" s="750" t="str">
        <f>IF(S9="","",VLOOKUP(S9,データベース!$B$3:$K$59,2,FALSE))</f>
        <v/>
      </c>
      <c r="U9" s="59" t="str">
        <f>IF(S9="","",VLOOKUP(S9,データベース!$B$3:$K$59,3,FALSE))</f>
        <v/>
      </c>
      <c r="V9" s="59" t="str">
        <f>IF(S9="","",VLOOKUP(S9,データベース!$B$3:$K$59,4,FALSE))</f>
        <v/>
      </c>
      <c r="W9" s="59" t="str">
        <f>IF(S9="","",VLOOKUP(S9,データベース!$B$3:$K$59,5,FALSE))</f>
        <v/>
      </c>
      <c r="X9" s="60" t="str">
        <f>IF(S9="","",VLOOKUP(S9,データベース!$B$3:$K$59,6,FALSE))</f>
        <v/>
      </c>
      <c r="Y9" s="752" t="str">
        <f>IF(AA9="","",VLOOKUP(AA10,データベース!$V$5:$W$11,2,FALSE))</f>
        <v/>
      </c>
      <c r="Z9" s="752" t="str">
        <f>IF(AA9="","",INDEX(データベース!$Q$5:$T$11,MATCH(AA10,データベース!$P$5:$P$11,0),MATCH(AA9,データベース!$Q$4:$T$4,0)))</f>
        <v/>
      </c>
      <c r="AA9" s="55"/>
      <c r="AB9" s="754"/>
      <c r="AC9" s="746"/>
      <c r="AD9" s="745"/>
      <c r="AE9" s="748"/>
      <c r="AH9" s="5"/>
    </row>
    <row r="10" spans="1:39" s="2" customFormat="1" ht="16.5" customHeight="1" thickBot="1">
      <c r="A10" s="758"/>
      <c r="B10" s="760"/>
      <c r="C10" s="762"/>
      <c r="D10" s="72"/>
      <c r="E10" s="73"/>
      <c r="F10" s="74"/>
      <c r="G10" s="75"/>
      <c r="H10" s="76"/>
      <c r="I10" s="112" t="str">
        <f>IF(D10="","",IF(F10="","Ⅳ",IF(F10=0,"Ⅳ",IF(F10="い",IF(E10=F10,"Ⅰ","Ⅳ"),IFERROR(IF(VLOOKUP(E10,データベース!$Y$5:$Z$15,2,FALSE)&lt;=VLOOKUP(F10,データベース!$Y$5:$Z$15,2,FALSE),"Ⅰ","Ⅱ"),IF(E10="","",IF(E10&lt;=F10,"Ⅰ","Ⅱ")))))))</f>
        <v/>
      </c>
      <c r="J10" s="61"/>
      <c r="K10" s="66"/>
      <c r="L10" s="764"/>
      <c r="M10" s="766"/>
      <c r="N10" s="751"/>
      <c r="O10" s="63" t="str">
        <f>IF($M9="","",VLOOKUP($M9,データベース!$B$3:$K$59,7,FALSE))</f>
        <v/>
      </c>
      <c r="P10" s="63" t="str">
        <f>IF($M9="","",VLOOKUP($M9,データベース!$B$3:$K$59,8,FALSE))</f>
        <v/>
      </c>
      <c r="Q10" s="63" t="str">
        <f>IF($M9="","",VLOOKUP($M9,データベース!$B$3:$K$59,9,FALSE))</f>
        <v/>
      </c>
      <c r="R10" s="64" t="str">
        <f>IF($M9="","",VLOOKUP($M9,データベース!$B$3:$K$59,10,FALSE))</f>
        <v/>
      </c>
      <c r="S10" s="766"/>
      <c r="T10" s="751"/>
      <c r="U10" s="63" t="str">
        <f>IF(S9="","",VLOOKUP(S9,データベース!$B$3:$K$59,7,FALSE))</f>
        <v/>
      </c>
      <c r="V10" s="63" t="str">
        <f>IF(S9="","",VLOOKUP(S9,データベース!$B$3:$K$59,8,FALSE))</f>
        <v/>
      </c>
      <c r="W10" s="63" t="str">
        <f>IF(S9="","",VLOOKUP(S9,データベース!$B$3:$K$59,9,FALSE))</f>
        <v/>
      </c>
      <c r="X10" s="64" t="str">
        <f>IF(S9="","",VLOOKUP(S9,データベース!$B$3:$K$59,10,FALSE))</f>
        <v/>
      </c>
      <c r="Y10" s="753"/>
      <c r="Z10" s="753"/>
      <c r="AA10" s="56"/>
      <c r="AB10" s="755"/>
      <c r="AC10" s="747"/>
      <c r="AD10" s="745"/>
      <c r="AE10" s="749"/>
      <c r="AH10" s="81"/>
    </row>
    <row r="11" spans="1:39" s="2" customFormat="1" ht="16.5" customHeight="1">
      <c r="A11" s="757">
        <v>4</v>
      </c>
      <c r="B11" s="759"/>
      <c r="C11" s="761"/>
      <c r="D11" s="77"/>
      <c r="E11" s="69"/>
      <c r="F11" s="70"/>
      <c r="G11" s="71"/>
      <c r="H11" s="71"/>
      <c r="I11" s="109" t="str">
        <f>IF(D11="","",IF(F11="","Ⅳ",IF(F11=0,"Ⅳ",IF(F11="い",IF(E11=F11,"Ⅰ","Ⅳ"),IFERROR(IF(VLOOKUP(E11,データベース!$Y$5:$Z$15,2,FALSE)&lt;=VLOOKUP(F11,データベース!$Y$5:$Z$15,2,FALSE),"Ⅰ","Ⅱ"),IF(E11="","",IF(E11&lt;=F11,"Ⅰ","Ⅱ")))))))</f>
        <v/>
      </c>
      <c r="J11" s="57"/>
      <c r="K11" s="67"/>
      <c r="L11" s="763"/>
      <c r="M11" s="765"/>
      <c r="N11" s="750" t="str">
        <f>IF($M11="","",VLOOKUP($M11,データベース!$B$3:$K$59,2,FALSE))</f>
        <v/>
      </c>
      <c r="O11" s="59" t="str">
        <f>IF($M11="","",VLOOKUP($M11,データベース!$B$3:$K$59,3,FALSE))</f>
        <v/>
      </c>
      <c r="P11" s="59" t="str">
        <f>IF($M11="","",VLOOKUP($M11,データベース!$B$3:$K$59,4,FALSE))</f>
        <v/>
      </c>
      <c r="Q11" s="59" t="str">
        <f>IF($M11="","",VLOOKUP($M11,データベース!$B$3:$K$59,5,FALSE))</f>
        <v/>
      </c>
      <c r="R11" s="60" t="str">
        <f>IF($M11="","",VLOOKUP($M11,データベース!$B$3:$K$59,6,FALSE))</f>
        <v/>
      </c>
      <c r="S11" s="765"/>
      <c r="T11" s="750" t="str">
        <f>IF(S11="","",VLOOKUP(S11,データベース!$B$3:$K$59,2,FALSE))</f>
        <v/>
      </c>
      <c r="U11" s="59" t="str">
        <f>IF(S11="","",VLOOKUP(S11,データベース!$B$3:$K$59,3,FALSE))</f>
        <v/>
      </c>
      <c r="V11" s="59" t="str">
        <f>IF(S11="","",VLOOKUP(S11,データベース!$B$3:$K$59,4,FALSE))</f>
        <v/>
      </c>
      <c r="W11" s="59" t="str">
        <f>IF(S11="","",VLOOKUP(S11,データベース!$B$3:$K$59,5,FALSE))</f>
        <v/>
      </c>
      <c r="X11" s="60" t="str">
        <f>IF(S11="","",VLOOKUP(S11,データベース!$B$3:$K$59,6,FALSE))</f>
        <v/>
      </c>
      <c r="Y11" s="752" t="str">
        <f>IF(AA11="","",VLOOKUP(AA12,データベース!$V$5:$W$11,2,FALSE))</f>
        <v/>
      </c>
      <c r="Z11" s="752" t="str">
        <f>IF(AA11="","",INDEX(データベース!$Q$5:$T$11,MATCH(AA12,データベース!$P$5:$P$11,0),MATCH(AA11,データベース!$Q$4:$T$4,0)))</f>
        <v/>
      </c>
      <c r="AA11" s="55"/>
      <c r="AB11" s="754"/>
      <c r="AC11" s="741"/>
      <c r="AD11" s="743"/>
      <c r="AE11" s="748"/>
      <c r="AH11" s="81"/>
    </row>
    <row r="12" spans="1:39" s="2" customFormat="1" ht="16.5" customHeight="1" thickBot="1">
      <c r="A12" s="758"/>
      <c r="B12" s="760"/>
      <c r="C12" s="762"/>
      <c r="D12" s="72"/>
      <c r="E12" s="73"/>
      <c r="F12" s="74"/>
      <c r="G12" s="75"/>
      <c r="H12" s="76"/>
      <c r="I12" s="112" t="str">
        <f>IF(D12="","",IF(F12="","Ⅳ",IF(F12=0,"Ⅳ",IF(F12="い",IF(E12=F12,"Ⅰ","Ⅳ"),IFERROR(IF(VLOOKUP(E12,データベース!$Y$5:$Z$15,2,FALSE)&lt;=VLOOKUP(F12,データベース!$Y$5:$Z$15,2,FALSE),"Ⅰ","Ⅱ"),IF(E12="","",IF(E12&lt;=F12,"Ⅰ","Ⅱ")))))))</f>
        <v/>
      </c>
      <c r="J12" s="61"/>
      <c r="K12" s="66"/>
      <c r="L12" s="764"/>
      <c r="M12" s="766"/>
      <c r="N12" s="751"/>
      <c r="O12" s="63" t="str">
        <f>IF($M11="","",VLOOKUP($M11,データベース!$B$3:$K$59,7,FALSE))</f>
        <v/>
      </c>
      <c r="P12" s="63" t="str">
        <f>IF($M11="","",VLOOKUP($M11,データベース!$B$3:$K$59,8,FALSE))</f>
        <v/>
      </c>
      <c r="Q12" s="63" t="str">
        <f>IF($M11="","",VLOOKUP($M11,データベース!$B$3:$K$59,9,FALSE))</f>
        <v/>
      </c>
      <c r="R12" s="64" t="str">
        <f>IF($M11="","",VLOOKUP($M11,データベース!$B$3:$K$59,10,FALSE))</f>
        <v/>
      </c>
      <c r="S12" s="766"/>
      <c r="T12" s="751"/>
      <c r="U12" s="63" t="str">
        <f>IF(S11="","",VLOOKUP(S11,データベース!$B$3:$K$59,7,FALSE))</f>
        <v/>
      </c>
      <c r="V12" s="63" t="str">
        <f>IF(S11="","",VLOOKUP(S11,データベース!$B$3:$K$59,8,FALSE))</f>
        <v/>
      </c>
      <c r="W12" s="63" t="str">
        <f>IF(S11="","",VLOOKUP(S11,データベース!$B$3:$K$59,9,FALSE))</f>
        <v/>
      </c>
      <c r="X12" s="64" t="str">
        <f>IF(S11="","",VLOOKUP(S11,データベース!$B$3:$K$59,10,FALSE))</f>
        <v/>
      </c>
      <c r="Y12" s="753"/>
      <c r="Z12" s="753"/>
      <c r="AA12" s="56"/>
      <c r="AB12" s="755"/>
      <c r="AC12" s="742"/>
      <c r="AD12" s="744"/>
      <c r="AE12" s="749"/>
      <c r="AH12" s="81"/>
    </row>
    <row r="13" spans="1:39" s="2" customFormat="1" ht="16.5" customHeight="1">
      <c r="A13" s="757">
        <v>5</v>
      </c>
      <c r="B13" s="759"/>
      <c r="C13" s="761"/>
      <c r="D13" s="77"/>
      <c r="E13" s="69"/>
      <c r="F13" s="70"/>
      <c r="G13" s="71"/>
      <c r="H13" s="71"/>
      <c r="I13" s="109" t="str">
        <f>IF(D13="","",IF(F13="","Ⅳ",IF(F13=0,"Ⅳ",IF(F13="い",IF(E13=F13,"Ⅰ","Ⅳ"),IFERROR(IF(VLOOKUP(E13,データベース!$Y$5:$Z$15,2,FALSE)&lt;=VLOOKUP(F13,データベース!$Y$5:$Z$15,2,FALSE),"Ⅰ","Ⅱ"),IF(E13="","",IF(E13&lt;=F13,"Ⅰ","Ⅱ")))))))</f>
        <v/>
      </c>
      <c r="J13" s="57"/>
      <c r="K13" s="67"/>
      <c r="L13" s="763"/>
      <c r="M13" s="765"/>
      <c r="N13" s="750" t="str">
        <f>IF($M13="","",VLOOKUP($M13,データベース!$B$3:$K$59,2,FALSE))</f>
        <v/>
      </c>
      <c r="O13" s="59" t="str">
        <f>IF($M13="","",VLOOKUP($M13,データベース!$B$3:$K$59,3,FALSE))</f>
        <v/>
      </c>
      <c r="P13" s="59" t="str">
        <f>IF($M13="","",VLOOKUP($M13,データベース!$B$3:$K$59,4,FALSE))</f>
        <v/>
      </c>
      <c r="Q13" s="59" t="str">
        <f>IF($M13="","",VLOOKUP($M13,データベース!$B$3:$K$59,5,FALSE))</f>
        <v/>
      </c>
      <c r="R13" s="60" t="str">
        <f>IF($M13="","",VLOOKUP($M13,データベース!$B$3:$K$59,6,FALSE))</f>
        <v/>
      </c>
      <c r="S13" s="765"/>
      <c r="T13" s="750" t="str">
        <f>IF(S13="","",VLOOKUP(S13,データベース!$B$3:$K$59,2,FALSE))</f>
        <v/>
      </c>
      <c r="U13" s="59" t="str">
        <f>IF(S13="","",VLOOKUP(S13,データベース!$B$3:$K$59,3,FALSE))</f>
        <v/>
      </c>
      <c r="V13" s="59" t="str">
        <f>IF(S13="","",VLOOKUP(S13,データベース!$B$3:$K$59,4,FALSE))</f>
        <v/>
      </c>
      <c r="W13" s="59" t="str">
        <f>IF(S13="","",VLOOKUP(S13,データベース!$B$3:$K$59,5,FALSE))</f>
        <v/>
      </c>
      <c r="X13" s="60" t="str">
        <f>IF(S13="","",VLOOKUP(S13,データベース!$B$3:$K$59,6,FALSE))</f>
        <v/>
      </c>
      <c r="Y13" s="752" t="str">
        <f>IF(AA13="","",VLOOKUP(AA14,データベース!$V$5:$W$11,2,FALSE))</f>
        <v/>
      </c>
      <c r="Z13" s="752" t="str">
        <f>IF(AA13="","",INDEX(データベース!$Q$5:$T$11,MATCH(AA14,データベース!$P$5:$P$11,0),MATCH(AA13,データベース!$Q$4:$T$4,0)))</f>
        <v/>
      </c>
      <c r="AA13" s="55"/>
      <c r="AB13" s="754"/>
      <c r="AC13" s="746"/>
      <c r="AD13" s="745"/>
      <c r="AE13" s="748"/>
      <c r="AH13" s="81"/>
    </row>
    <row r="14" spans="1:39" s="2" customFormat="1" ht="16.5" customHeight="1" thickBot="1">
      <c r="A14" s="758"/>
      <c r="B14" s="760"/>
      <c r="C14" s="762"/>
      <c r="D14" s="72"/>
      <c r="E14" s="73"/>
      <c r="F14" s="74"/>
      <c r="G14" s="75"/>
      <c r="H14" s="76"/>
      <c r="I14" s="112" t="str">
        <f>IF(D14="","",IF(F14="","Ⅳ",IF(F14=0,"Ⅳ",IF(F14="い",IF(E14=F14,"Ⅰ","Ⅳ"),IFERROR(IF(VLOOKUP(E14,データベース!$Y$5:$Z$15,2,FALSE)&lt;=VLOOKUP(F14,データベース!$Y$5:$Z$15,2,FALSE),"Ⅰ","Ⅱ"),IF(E14="","",IF(E14&lt;=F14,"Ⅰ","Ⅱ")))))))</f>
        <v/>
      </c>
      <c r="J14" s="61"/>
      <c r="K14" s="66"/>
      <c r="L14" s="764"/>
      <c r="M14" s="766"/>
      <c r="N14" s="751"/>
      <c r="O14" s="63" t="str">
        <f>IF($M13="","",VLOOKUP($M13,データベース!$B$3:$K$59,7,FALSE))</f>
        <v/>
      </c>
      <c r="P14" s="63" t="str">
        <f>IF($M13="","",VLOOKUP($M13,データベース!$B$3:$K$59,8,FALSE))</f>
        <v/>
      </c>
      <c r="Q14" s="63" t="str">
        <f>IF($M13="","",VLOOKUP($M13,データベース!$B$3:$K$59,9,FALSE))</f>
        <v/>
      </c>
      <c r="R14" s="64" t="str">
        <f>IF($M13="","",VLOOKUP($M13,データベース!$B$3:$K$59,10,FALSE))</f>
        <v/>
      </c>
      <c r="S14" s="766"/>
      <c r="T14" s="751"/>
      <c r="U14" s="63" t="str">
        <f>IF(S13="","",VLOOKUP(S13,データベース!$B$3:$K$59,7,FALSE))</f>
        <v/>
      </c>
      <c r="V14" s="63" t="str">
        <f>IF(S13="","",VLOOKUP(S13,データベース!$B$3:$K$59,8,FALSE))</f>
        <v/>
      </c>
      <c r="W14" s="63" t="str">
        <f>IF(S13="","",VLOOKUP(S13,データベース!$B$3:$K$59,9,FALSE))</f>
        <v/>
      </c>
      <c r="X14" s="64" t="str">
        <f>IF(S13="","",VLOOKUP(S13,データベース!$B$3:$K$59,10,FALSE))</f>
        <v/>
      </c>
      <c r="Y14" s="753"/>
      <c r="Z14" s="753"/>
      <c r="AA14" s="56"/>
      <c r="AB14" s="755"/>
      <c r="AC14" s="747"/>
      <c r="AD14" s="745"/>
      <c r="AE14" s="749"/>
      <c r="AH14" s="81"/>
    </row>
    <row r="15" spans="1:39" s="2" customFormat="1" ht="16.5" customHeight="1">
      <c r="A15" s="757">
        <v>6</v>
      </c>
      <c r="B15" s="759"/>
      <c r="C15" s="761"/>
      <c r="D15" s="77"/>
      <c r="E15" s="69"/>
      <c r="F15" s="70"/>
      <c r="G15" s="71"/>
      <c r="H15" s="71"/>
      <c r="I15" s="109" t="str">
        <f>IF(D15="","",IF(F15="","Ⅳ",IF(F15=0,"Ⅳ",IF(F15="い",IF(E15=F15,"Ⅰ","Ⅳ"),IFERROR(IF(VLOOKUP(E15,データベース!$Y$5:$Z$15,2,FALSE)&lt;=VLOOKUP(F15,データベース!$Y$5:$Z$15,2,FALSE),"Ⅰ","Ⅱ"),IF(E15="","",IF(E15&lt;=F15,"Ⅰ","Ⅱ")))))))</f>
        <v/>
      </c>
      <c r="J15" s="57"/>
      <c r="K15" s="67"/>
      <c r="L15" s="763"/>
      <c r="M15" s="765"/>
      <c r="N15" s="750" t="str">
        <f>IF($M15="","",VLOOKUP($M15,データベース!$B$3:$K$59,2,FALSE))</f>
        <v/>
      </c>
      <c r="O15" s="59" t="str">
        <f>IF($M15="","",VLOOKUP($M15,データベース!$B$3:$K$59,3,FALSE))</f>
        <v/>
      </c>
      <c r="P15" s="59" t="str">
        <f>IF($M15="","",VLOOKUP($M15,データベース!$B$3:$K$59,4,FALSE))</f>
        <v/>
      </c>
      <c r="Q15" s="59" t="str">
        <f>IF($M15="","",VLOOKUP($M15,データベース!$B$3:$K$59,5,FALSE))</f>
        <v/>
      </c>
      <c r="R15" s="60" t="str">
        <f>IF($M15="","",VLOOKUP($M15,データベース!$B$3:$K$59,6,FALSE))</f>
        <v/>
      </c>
      <c r="S15" s="765"/>
      <c r="T15" s="750" t="str">
        <f>IF(S15="","",VLOOKUP(S15,データベース!$B$3:$K$59,2,FALSE))</f>
        <v/>
      </c>
      <c r="U15" s="59" t="str">
        <f>IF(S15="","",VLOOKUP(S15,データベース!$B$3:$K$59,3,FALSE))</f>
        <v/>
      </c>
      <c r="V15" s="59" t="str">
        <f>IF(S15="","",VLOOKUP(S15,データベース!$B$3:$K$59,4,FALSE))</f>
        <v/>
      </c>
      <c r="W15" s="59" t="str">
        <f>IF(S15="","",VLOOKUP(S15,データベース!$B$3:$K$59,5,FALSE))</f>
        <v/>
      </c>
      <c r="X15" s="60" t="str">
        <f>IF(S15="","",VLOOKUP(S15,データベース!$B$3:$K$59,6,FALSE))</f>
        <v/>
      </c>
      <c r="Y15" s="752" t="str">
        <f>IF(AA15="","",VLOOKUP(AA16,データベース!$V$5:$W$11,2,FALSE))</f>
        <v/>
      </c>
      <c r="Z15" s="752" t="str">
        <f>IF(AA15="","",INDEX(データベース!$Q$5:$T$11,MATCH(AA16,データベース!$P$5:$P$11,0),MATCH(AA15,データベース!$Q$4:$T$4,0)))</f>
        <v/>
      </c>
      <c r="AA15" s="55"/>
      <c r="AB15" s="754"/>
      <c r="AC15" s="741"/>
      <c r="AD15" s="743"/>
      <c r="AE15" s="748"/>
      <c r="AH15" s="81"/>
    </row>
    <row r="16" spans="1:39" s="2" customFormat="1" ht="16.5" customHeight="1" thickBot="1">
      <c r="A16" s="758"/>
      <c r="B16" s="760"/>
      <c r="C16" s="762"/>
      <c r="D16" s="72"/>
      <c r="E16" s="73"/>
      <c r="F16" s="74"/>
      <c r="G16" s="75"/>
      <c r="H16" s="76"/>
      <c r="I16" s="112" t="str">
        <f>IF(D16="","",IF(F16="","Ⅳ",IF(F16=0,"Ⅳ",IF(F16="い",IF(E16=F16,"Ⅰ","Ⅳ"),IFERROR(IF(VLOOKUP(E16,データベース!$Y$5:$Z$15,2,FALSE)&lt;=VLOOKUP(F16,データベース!$Y$5:$Z$15,2,FALSE),"Ⅰ","Ⅱ"),IF(E16="","",IF(E16&lt;=F16,"Ⅰ","Ⅱ")))))))</f>
        <v/>
      </c>
      <c r="J16" s="61"/>
      <c r="K16" s="66"/>
      <c r="L16" s="764"/>
      <c r="M16" s="766"/>
      <c r="N16" s="751"/>
      <c r="O16" s="63" t="str">
        <f>IF($M15="","",VLOOKUP($M15,データベース!$B$3:$K$59,7,FALSE))</f>
        <v/>
      </c>
      <c r="P16" s="63" t="str">
        <f>IF($M15="","",VLOOKUP($M15,データベース!$B$3:$K$59,8,FALSE))</f>
        <v/>
      </c>
      <c r="Q16" s="63" t="str">
        <f>IF($M15="","",VLOOKUP($M15,データベース!$B$3:$K$59,9,FALSE))</f>
        <v/>
      </c>
      <c r="R16" s="64" t="str">
        <f>IF($M15="","",VLOOKUP($M15,データベース!$B$3:$K$59,10,FALSE))</f>
        <v/>
      </c>
      <c r="S16" s="766"/>
      <c r="T16" s="751"/>
      <c r="U16" s="63" t="str">
        <f>IF(S15="","",VLOOKUP(S15,データベース!$B$3:$K$59,7,FALSE))</f>
        <v/>
      </c>
      <c r="V16" s="63" t="str">
        <f>IF(S15="","",VLOOKUP(S15,データベース!$B$3:$K$59,8,FALSE))</f>
        <v/>
      </c>
      <c r="W16" s="63" t="str">
        <f>IF(S15="","",VLOOKUP(S15,データベース!$B$3:$K$59,9,FALSE))</f>
        <v/>
      </c>
      <c r="X16" s="64" t="str">
        <f>IF(S15="","",VLOOKUP(S15,データベース!$B$3:$K$59,10,FALSE))</f>
        <v/>
      </c>
      <c r="Y16" s="753"/>
      <c r="Z16" s="753"/>
      <c r="AA16" s="56"/>
      <c r="AB16" s="755"/>
      <c r="AC16" s="742"/>
      <c r="AD16" s="744"/>
      <c r="AE16" s="749"/>
      <c r="AH16" s="81"/>
    </row>
    <row r="17" spans="1:34" s="2" customFormat="1" ht="16.5" customHeight="1">
      <c r="A17" s="757">
        <v>7</v>
      </c>
      <c r="B17" s="759"/>
      <c r="C17" s="761"/>
      <c r="D17" s="77"/>
      <c r="E17" s="69"/>
      <c r="F17" s="70"/>
      <c r="G17" s="71"/>
      <c r="H17" s="71"/>
      <c r="I17" s="109" t="str">
        <f>IF(D17="","",IF(F17="","Ⅳ",IF(F17=0,"Ⅳ",IF(F17="い",IF(E17=F17,"Ⅰ","Ⅳ"),IFERROR(IF(VLOOKUP(E17,データベース!$Y$5:$Z$15,2,FALSE)&lt;=VLOOKUP(F17,データベース!$Y$5:$Z$15,2,FALSE),"Ⅰ","Ⅱ"),IF(E17="","",IF(E17&lt;=F17,"Ⅰ","Ⅱ")))))))</f>
        <v/>
      </c>
      <c r="J17" s="57"/>
      <c r="K17" s="67"/>
      <c r="L17" s="763"/>
      <c r="M17" s="765"/>
      <c r="N17" s="750" t="str">
        <f>IF($M17="","",VLOOKUP($M17,データベース!$B$3:$K$59,2,FALSE))</f>
        <v/>
      </c>
      <c r="O17" s="59" t="str">
        <f>IF($M17="","",VLOOKUP($M17,データベース!$B$3:$K$59,3,FALSE))</f>
        <v/>
      </c>
      <c r="P17" s="59" t="str">
        <f>IF($M17="","",VLOOKUP($M17,データベース!$B$3:$K$59,4,FALSE))</f>
        <v/>
      </c>
      <c r="Q17" s="59" t="str">
        <f>IF($M17="","",VLOOKUP($M17,データベース!$B$3:$K$59,5,FALSE))</f>
        <v/>
      </c>
      <c r="R17" s="60" t="str">
        <f>IF($M17="","",VLOOKUP($M17,データベース!$B$3:$K$59,6,FALSE))</f>
        <v/>
      </c>
      <c r="S17" s="765"/>
      <c r="T17" s="750" t="str">
        <f>IF(S17="","",VLOOKUP(S17,データベース!$B$3:$K$59,2,FALSE))</f>
        <v/>
      </c>
      <c r="U17" s="59" t="str">
        <f>IF(S17="","",VLOOKUP(S17,データベース!$B$3:$K$59,3,FALSE))</f>
        <v/>
      </c>
      <c r="V17" s="59" t="str">
        <f>IF(S17="","",VLOOKUP(S17,データベース!$B$3:$K$59,4,FALSE))</f>
        <v/>
      </c>
      <c r="W17" s="59" t="str">
        <f>IF(S17="","",VLOOKUP(S17,データベース!$B$3:$K$59,5,FALSE))</f>
        <v/>
      </c>
      <c r="X17" s="60" t="str">
        <f>IF(S17="","",VLOOKUP(S17,データベース!$B$3:$K$59,6,FALSE))</f>
        <v/>
      </c>
      <c r="Y17" s="752" t="str">
        <f>IF(AA17="","",VLOOKUP(AA18,データベース!$V$5:$W$11,2,FALSE))</f>
        <v/>
      </c>
      <c r="Z17" s="752" t="str">
        <f>IF(AA17="","",INDEX(データベース!$Q$5:$T$11,MATCH(AA18,データベース!$P$5:$P$11,0),MATCH(AA17,データベース!$Q$4:$T$4,0)))</f>
        <v/>
      </c>
      <c r="AA17" s="55"/>
      <c r="AB17" s="754"/>
      <c r="AC17" s="746"/>
      <c r="AD17" s="745"/>
      <c r="AE17" s="748"/>
      <c r="AH17" s="81"/>
    </row>
    <row r="18" spans="1:34" s="2" customFormat="1" ht="16.5" customHeight="1" thickBot="1">
      <c r="A18" s="758"/>
      <c r="B18" s="760"/>
      <c r="C18" s="762"/>
      <c r="D18" s="72"/>
      <c r="E18" s="73"/>
      <c r="F18" s="74"/>
      <c r="G18" s="75"/>
      <c r="H18" s="76"/>
      <c r="I18" s="112" t="str">
        <f>IF(D18="","",IF(F18="","Ⅳ",IF(F18=0,"Ⅳ",IF(F18="い",IF(E18=F18,"Ⅰ","Ⅳ"),IFERROR(IF(VLOOKUP(E18,データベース!$Y$5:$Z$15,2,FALSE)&lt;=VLOOKUP(F18,データベース!$Y$5:$Z$15,2,FALSE),"Ⅰ","Ⅱ"),IF(E18="","",IF(E18&lt;=F18,"Ⅰ","Ⅱ")))))))</f>
        <v/>
      </c>
      <c r="J18" s="61"/>
      <c r="K18" s="66"/>
      <c r="L18" s="764"/>
      <c r="M18" s="766"/>
      <c r="N18" s="751"/>
      <c r="O18" s="63" t="str">
        <f>IF($M17="","",VLOOKUP($M17,データベース!$B$3:$K$59,7,FALSE))</f>
        <v/>
      </c>
      <c r="P18" s="63" t="str">
        <f>IF($M17="","",VLOOKUP($M17,データベース!$B$3:$K$59,8,FALSE))</f>
        <v/>
      </c>
      <c r="Q18" s="63" t="str">
        <f>IF($M17="","",VLOOKUP($M17,データベース!$B$3:$K$59,9,FALSE))</f>
        <v/>
      </c>
      <c r="R18" s="64" t="str">
        <f>IF($M17="","",VLOOKUP($M17,データベース!$B$3:$K$59,10,FALSE))</f>
        <v/>
      </c>
      <c r="S18" s="766"/>
      <c r="T18" s="751"/>
      <c r="U18" s="63" t="str">
        <f>IF(S17="","",VLOOKUP(S17,データベース!$B$3:$K$59,7,FALSE))</f>
        <v/>
      </c>
      <c r="V18" s="63" t="str">
        <f>IF(S17="","",VLOOKUP(S17,データベース!$B$3:$K$59,8,FALSE))</f>
        <v/>
      </c>
      <c r="W18" s="63" t="str">
        <f>IF(S17="","",VLOOKUP(S17,データベース!$B$3:$K$59,9,FALSE))</f>
        <v/>
      </c>
      <c r="X18" s="64" t="str">
        <f>IF(S17="","",VLOOKUP(S17,データベース!$B$3:$K$59,10,FALSE))</f>
        <v/>
      </c>
      <c r="Y18" s="753"/>
      <c r="Z18" s="753"/>
      <c r="AA18" s="56"/>
      <c r="AB18" s="755"/>
      <c r="AC18" s="747"/>
      <c r="AD18" s="745"/>
      <c r="AE18" s="749"/>
      <c r="AH18" s="81"/>
    </row>
    <row r="19" spans="1:34" s="2" customFormat="1" ht="16.5" customHeight="1">
      <c r="A19" s="757">
        <v>8</v>
      </c>
      <c r="B19" s="759"/>
      <c r="C19" s="761"/>
      <c r="D19" s="77"/>
      <c r="E19" s="69"/>
      <c r="F19" s="70"/>
      <c r="G19" s="71"/>
      <c r="H19" s="71"/>
      <c r="I19" s="109" t="str">
        <f>IF(D19="","",IF(F19="","Ⅳ",IF(F19=0,"Ⅳ",IF(F19="い",IF(E19=F19,"Ⅰ","Ⅳ"),IFERROR(IF(VLOOKUP(E19,データベース!$Y$5:$Z$15,2,FALSE)&lt;=VLOOKUP(F19,データベース!$Y$5:$Z$15,2,FALSE),"Ⅰ","Ⅱ"),IF(E19="","",IF(E19&lt;=F19,"Ⅰ","Ⅱ")))))))</f>
        <v/>
      </c>
      <c r="J19" s="57"/>
      <c r="K19" s="67"/>
      <c r="L19" s="763"/>
      <c r="M19" s="765"/>
      <c r="N19" s="750" t="str">
        <f>IF($M19="","",VLOOKUP($M19,データベース!$B$3:$K$59,2,FALSE))</f>
        <v/>
      </c>
      <c r="O19" s="59" t="str">
        <f>IF($M19="","",VLOOKUP($M19,データベース!$B$3:$K$59,3,FALSE))</f>
        <v/>
      </c>
      <c r="P19" s="59" t="str">
        <f>IF($M19="","",VLOOKUP($M19,データベース!$B$3:$K$59,4,FALSE))</f>
        <v/>
      </c>
      <c r="Q19" s="59" t="str">
        <f>IF($M19="","",VLOOKUP($M19,データベース!$B$3:$K$59,5,FALSE))</f>
        <v/>
      </c>
      <c r="R19" s="60" t="str">
        <f>IF($M19="","",VLOOKUP($M19,データベース!$B$3:$K$59,6,FALSE))</f>
        <v/>
      </c>
      <c r="S19" s="765"/>
      <c r="T19" s="750" t="str">
        <f>IF(S19="","",VLOOKUP(S19,データベース!$B$3:$K$59,2,FALSE))</f>
        <v/>
      </c>
      <c r="U19" s="59" t="str">
        <f>IF(S19="","",VLOOKUP(S19,データベース!$B$3:$K$59,3,FALSE))</f>
        <v/>
      </c>
      <c r="V19" s="59" t="str">
        <f>IF(S19="","",VLOOKUP(S19,データベース!$B$3:$K$59,4,FALSE))</f>
        <v/>
      </c>
      <c r="W19" s="59" t="str">
        <f>IF(S19="","",VLOOKUP(S19,データベース!$B$3:$K$59,5,FALSE))</f>
        <v/>
      </c>
      <c r="X19" s="60" t="str">
        <f>IF(S19="","",VLOOKUP(S19,データベース!$B$3:$K$59,6,FALSE))</f>
        <v/>
      </c>
      <c r="Y19" s="752" t="str">
        <f>IF(AA19="","",VLOOKUP(AA20,データベース!$V$5:$W$11,2,FALSE))</f>
        <v/>
      </c>
      <c r="Z19" s="752" t="str">
        <f>IF(AA19="","",INDEX(データベース!$Q$5:$T$11,MATCH(AA20,データベース!$P$5:$P$11,0),MATCH(AA19,データベース!$Q$4:$T$4,0)))</f>
        <v/>
      </c>
      <c r="AA19" s="55"/>
      <c r="AB19" s="754"/>
      <c r="AC19" s="741"/>
      <c r="AD19" s="743"/>
      <c r="AE19" s="748"/>
      <c r="AH19" s="81"/>
    </row>
    <row r="20" spans="1:34" s="2" customFormat="1" ht="16.5" customHeight="1" thickBot="1">
      <c r="A20" s="758"/>
      <c r="B20" s="760"/>
      <c r="C20" s="762"/>
      <c r="D20" s="72"/>
      <c r="E20" s="73"/>
      <c r="F20" s="74"/>
      <c r="G20" s="75"/>
      <c r="H20" s="76"/>
      <c r="I20" s="112" t="str">
        <f>IF(D20="","",IF(F20="","Ⅳ",IF(F20=0,"Ⅳ",IF(F20="い",IF(E20=F20,"Ⅰ","Ⅳ"),IFERROR(IF(VLOOKUP(E20,データベース!$Y$5:$Z$15,2,FALSE)&lt;=VLOOKUP(F20,データベース!$Y$5:$Z$15,2,FALSE),"Ⅰ","Ⅱ"),IF(E20="","",IF(E20&lt;=F20,"Ⅰ","Ⅱ")))))))</f>
        <v/>
      </c>
      <c r="J20" s="61"/>
      <c r="K20" s="66"/>
      <c r="L20" s="764"/>
      <c r="M20" s="766"/>
      <c r="N20" s="751"/>
      <c r="O20" s="63" t="str">
        <f>IF($M19="","",VLOOKUP($M19,データベース!$B$3:$K$59,7,FALSE))</f>
        <v/>
      </c>
      <c r="P20" s="63" t="str">
        <f>IF($M19="","",VLOOKUP($M19,データベース!$B$3:$K$59,8,FALSE))</f>
        <v/>
      </c>
      <c r="Q20" s="63" t="str">
        <f>IF($M19="","",VLOOKUP($M19,データベース!$B$3:$K$59,9,FALSE))</f>
        <v/>
      </c>
      <c r="R20" s="64" t="str">
        <f>IF($M19="","",VLOOKUP($M19,データベース!$B$3:$K$59,10,FALSE))</f>
        <v/>
      </c>
      <c r="S20" s="766"/>
      <c r="T20" s="751"/>
      <c r="U20" s="63" t="str">
        <f>IF(S19="","",VLOOKUP(S19,データベース!$B$3:$K$59,7,FALSE))</f>
        <v/>
      </c>
      <c r="V20" s="63" t="str">
        <f>IF(S19="","",VLOOKUP(S19,データベース!$B$3:$K$59,8,FALSE))</f>
        <v/>
      </c>
      <c r="W20" s="63" t="str">
        <f>IF(S19="","",VLOOKUP(S19,データベース!$B$3:$K$59,9,FALSE))</f>
        <v/>
      </c>
      <c r="X20" s="64" t="str">
        <f>IF(S19="","",VLOOKUP(S19,データベース!$B$3:$K$59,10,FALSE))</f>
        <v/>
      </c>
      <c r="Y20" s="753"/>
      <c r="Z20" s="753"/>
      <c r="AA20" s="56"/>
      <c r="AB20" s="755"/>
      <c r="AC20" s="742"/>
      <c r="AD20" s="744"/>
      <c r="AE20" s="749"/>
      <c r="AH20" s="81"/>
    </row>
    <row r="21" spans="1:34" s="2" customFormat="1" ht="16.5" customHeight="1">
      <c r="A21" s="757">
        <v>9</v>
      </c>
      <c r="B21" s="759"/>
      <c r="C21" s="761"/>
      <c r="D21" s="77"/>
      <c r="E21" s="69"/>
      <c r="F21" s="70"/>
      <c r="G21" s="71"/>
      <c r="H21" s="71"/>
      <c r="I21" s="109" t="str">
        <f>IF(D21="","",IF(F21="","Ⅳ",IF(F21=0,"Ⅳ",IF(F21="い",IF(E21=F21,"Ⅰ","Ⅳ"),IFERROR(IF(VLOOKUP(E21,データベース!$Y$5:$Z$15,2,FALSE)&lt;=VLOOKUP(F21,データベース!$Y$5:$Z$15,2,FALSE),"Ⅰ","Ⅱ"),IF(E21="","",IF(E21&lt;=F21,"Ⅰ","Ⅱ")))))))</f>
        <v/>
      </c>
      <c r="J21" s="57"/>
      <c r="K21" s="67"/>
      <c r="L21" s="763"/>
      <c r="M21" s="765"/>
      <c r="N21" s="750" t="str">
        <f>IF($M21="","",VLOOKUP($M21,データベース!$B$3:$K$59,2,FALSE))</f>
        <v/>
      </c>
      <c r="O21" s="59" t="str">
        <f>IF($M21="","",VLOOKUP($M21,データベース!$B$3:$K$59,3,FALSE))</f>
        <v/>
      </c>
      <c r="P21" s="59" t="str">
        <f>IF($M21="","",VLOOKUP($M21,データベース!$B$3:$K$59,4,FALSE))</f>
        <v/>
      </c>
      <c r="Q21" s="59" t="str">
        <f>IF($M21="","",VLOOKUP($M21,データベース!$B$3:$K$59,5,FALSE))</f>
        <v/>
      </c>
      <c r="R21" s="60" t="str">
        <f>IF($M21="","",VLOOKUP($M21,データベース!$B$3:$K$59,6,FALSE))</f>
        <v/>
      </c>
      <c r="S21" s="765"/>
      <c r="T21" s="750" t="str">
        <f>IF(S21="","",VLOOKUP(S21,データベース!$B$3:$K$59,2,FALSE))</f>
        <v/>
      </c>
      <c r="U21" s="59" t="str">
        <f>IF(S21="","",VLOOKUP(S21,データベース!$B$3:$K$59,3,FALSE))</f>
        <v/>
      </c>
      <c r="V21" s="59" t="str">
        <f>IF(S21="","",VLOOKUP(S21,データベース!$B$3:$K$59,4,FALSE))</f>
        <v/>
      </c>
      <c r="W21" s="59" t="str">
        <f>IF(S21="","",VLOOKUP(S21,データベース!$B$3:$K$59,5,FALSE))</f>
        <v/>
      </c>
      <c r="X21" s="60" t="str">
        <f>IF(S21="","",VLOOKUP(S21,データベース!$B$3:$K$59,6,FALSE))</f>
        <v/>
      </c>
      <c r="Y21" s="752" t="str">
        <f>IF(AA21="","",VLOOKUP(AA22,データベース!$V$5:$W$11,2,FALSE))</f>
        <v/>
      </c>
      <c r="Z21" s="752" t="str">
        <f>IF(AA21="","",INDEX(データベース!$Q$5:$T$11,MATCH(AA22,データベース!$P$5:$P$11,0),MATCH(AA21,データベース!$Q$4:$T$4,0)))</f>
        <v/>
      </c>
      <c r="AA21" s="55"/>
      <c r="AB21" s="754"/>
      <c r="AC21" s="746"/>
      <c r="AD21" s="745"/>
      <c r="AE21" s="748"/>
      <c r="AH21" s="81"/>
    </row>
    <row r="22" spans="1:34" s="2" customFormat="1" ht="16.5" customHeight="1" thickBot="1">
      <c r="A22" s="758"/>
      <c r="B22" s="760"/>
      <c r="C22" s="762"/>
      <c r="D22" s="72"/>
      <c r="E22" s="73"/>
      <c r="F22" s="74"/>
      <c r="G22" s="75"/>
      <c r="H22" s="76"/>
      <c r="I22" s="112" t="str">
        <f>IF(D22="","",IF(F22="","Ⅳ",IF(F22=0,"Ⅳ",IF(F22="い",IF(E22=F22,"Ⅰ","Ⅳ"),IFERROR(IF(VLOOKUP(E22,データベース!$Y$5:$Z$15,2,FALSE)&lt;=VLOOKUP(F22,データベース!$Y$5:$Z$15,2,FALSE),"Ⅰ","Ⅱ"),IF(E22="","",IF(E22&lt;=F22,"Ⅰ","Ⅱ")))))))</f>
        <v/>
      </c>
      <c r="J22" s="61"/>
      <c r="K22" s="66"/>
      <c r="L22" s="764"/>
      <c r="M22" s="766"/>
      <c r="N22" s="751"/>
      <c r="O22" s="63" t="str">
        <f>IF($M21="","",VLOOKUP($M21,データベース!$B$3:$K$59,7,FALSE))</f>
        <v/>
      </c>
      <c r="P22" s="63" t="str">
        <f>IF($M21="","",VLOOKUP($M21,データベース!$B$3:$K$59,8,FALSE))</f>
        <v/>
      </c>
      <c r="Q22" s="63" t="str">
        <f>IF($M21="","",VLOOKUP($M21,データベース!$B$3:$K$59,9,FALSE))</f>
        <v/>
      </c>
      <c r="R22" s="64" t="str">
        <f>IF($M21="","",VLOOKUP($M21,データベース!$B$3:$K$59,10,FALSE))</f>
        <v/>
      </c>
      <c r="S22" s="766"/>
      <c r="T22" s="751"/>
      <c r="U22" s="63" t="str">
        <f>IF(S21="","",VLOOKUP(S21,データベース!$B$3:$K$59,7,FALSE))</f>
        <v/>
      </c>
      <c r="V22" s="63" t="str">
        <f>IF(S21="","",VLOOKUP(S21,データベース!$B$3:$K$59,8,FALSE))</f>
        <v/>
      </c>
      <c r="W22" s="63" t="str">
        <f>IF(S21="","",VLOOKUP(S21,データベース!$B$3:$K$59,9,FALSE))</f>
        <v/>
      </c>
      <c r="X22" s="64" t="str">
        <f>IF(S21="","",VLOOKUP(S21,データベース!$B$3:$K$59,10,FALSE))</f>
        <v/>
      </c>
      <c r="Y22" s="753"/>
      <c r="Z22" s="753"/>
      <c r="AA22" s="56"/>
      <c r="AB22" s="755"/>
      <c r="AC22" s="747"/>
      <c r="AD22" s="745"/>
      <c r="AE22" s="749"/>
      <c r="AH22" s="81"/>
    </row>
    <row r="23" spans="1:34" s="2" customFormat="1" ht="16.5" customHeight="1">
      <c r="A23" s="757">
        <v>10</v>
      </c>
      <c r="B23" s="759"/>
      <c r="C23" s="761"/>
      <c r="D23" s="77"/>
      <c r="E23" s="69"/>
      <c r="F23" s="70"/>
      <c r="G23" s="71"/>
      <c r="H23" s="71"/>
      <c r="I23" s="109" t="str">
        <f>IF(D23="","",IF(F23="","Ⅳ",IF(F23=0,"Ⅳ",IF(F23="い",IF(E23=F23,"Ⅰ","Ⅳ"),IFERROR(IF(VLOOKUP(E23,データベース!$Y$5:$Z$15,2,FALSE)&lt;=VLOOKUP(F23,データベース!$Y$5:$Z$15,2,FALSE),"Ⅰ","Ⅱ"),IF(E23="","",IF(E23&lt;=F23,"Ⅰ","Ⅱ")))))))</f>
        <v/>
      </c>
      <c r="J23" s="57"/>
      <c r="K23" s="67"/>
      <c r="L23" s="763"/>
      <c r="M23" s="765"/>
      <c r="N23" s="750" t="str">
        <f>IF($M23="","",VLOOKUP($M23,データベース!$B$3:$K$59,2,FALSE))</f>
        <v/>
      </c>
      <c r="O23" s="59" t="str">
        <f>IF($M23="","",VLOOKUP($M23,データベース!$B$3:$K$59,3,FALSE))</f>
        <v/>
      </c>
      <c r="P23" s="59" t="str">
        <f>IF($M23="","",VLOOKUP($M23,データベース!$B$3:$K$59,4,FALSE))</f>
        <v/>
      </c>
      <c r="Q23" s="59" t="str">
        <f>IF($M23="","",VLOOKUP($M23,データベース!$B$3:$K$59,5,FALSE))</f>
        <v/>
      </c>
      <c r="R23" s="60" t="str">
        <f>IF($M23="","",VLOOKUP($M23,データベース!$B$3:$K$59,6,FALSE))</f>
        <v/>
      </c>
      <c r="S23" s="765"/>
      <c r="T23" s="750" t="str">
        <f>IF(S23="","",VLOOKUP(S23,データベース!$B$3:$K$59,2,FALSE))</f>
        <v/>
      </c>
      <c r="U23" s="59" t="str">
        <f>IF(S23="","",VLOOKUP(S23,データベース!$B$3:$K$59,3,FALSE))</f>
        <v/>
      </c>
      <c r="V23" s="59" t="str">
        <f>IF(S23="","",VLOOKUP(S23,データベース!$B$3:$K$59,4,FALSE))</f>
        <v/>
      </c>
      <c r="W23" s="59" t="str">
        <f>IF(S23="","",VLOOKUP(S23,データベース!$B$3:$K$59,5,FALSE))</f>
        <v/>
      </c>
      <c r="X23" s="60" t="str">
        <f>IF(S23="","",VLOOKUP(S23,データベース!$B$3:$K$59,6,FALSE))</f>
        <v/>
      </c>
      <c r="Y23" s="752" t="str">
        <f>IF(AA23="","",VLOOKUP(AA24,データベース!$V$5:$W$11,2,FALSE))</f>
        <v/>
      </c>
      <c r="Z23" s="752" t="str">
        <f>IF(AA23="","",INDEX(データベース!$Q$5:$T$11,MATCH(AA24,データベース!$P$5:$P$11,0),MATCH(AA23,データベース!$Q$4:$T$4,0)))</f>
        <v/>
      </c>
      <c r="AA23" s="55"/>
      <c r="AB23" s="754"/>
      <c r="AC23" s="741"/>
      <c r="AD23" s="743"/>
      <c r="AE23" s="748"/>
      <c r="AH23" s="81"/>
    </row>
    <row r="24" spans="1:34" s="2" customFormat="1" ht="16.5" customHeight="1" thickBot="1">
      <c r="A24" s="758"/>
      <c r="B24" s="760"/>
      <c r="C24" s="762"/>
      <c r="D24" s="72"/>
      <c r="E24" s="73"/>
      <c r="F24" s="74"/>
      <c r="G24" s="75"/>
      <c r="H24" s="76"/>
      <c r="I24" s="112" t="str">
        <f>IF(D24="","",IF(F24="","Ⅳ",IF(F24=0,"Ⅳ",IF(F24="い",IF(E24=F24,"Ⅰ","Ⅳ"),IFERROR(IF(VLOOKUP(E24,データベース!$Y$5:$Z$15,2,FALSE)&lt;=VLOOKUP(F24,データベース!$Y$5:$Z$15,2,FALSE),"Ⅰ","Ⅱ"),IF(E24="","",IF(E24&lt;=F24,"Ⅰ","Ⅱ")))))))</f>
        <v/>
      </c>
      <c r="J24" s="61"/>
      <c r="K24" s="66"/>
      <c r="L24" s="764"/>
      <c r="M24" s="766"/>
      <c r="N24" s="751"/>
      <c r="O24" s="63" t="str">
        <f>IF($M23="","",VLOOKUP($M23,データベース!$B$3:$K$59,7,FALSE))</f>
        <v/>
      </c>
      <c r="P24" s="63" t="str">
        <f>IF($M23="","",VLOOKUP($M23,データベース!$B$3:$K$59,8,FALSE))</f>
        <v/>
      </c>
      <c r="Q24" s="63" t="str">
        <f>IF($M23="","",VLOOKUP($M23,データベース!$B$3:$K$59,9,FALSE))</f>
        <v/>
      </c>
      <c r="R24" s="64" t="str">
        <f>IF($M23="","",VLOOKUP($M23,データベース!$B$3:$K$59,10,FALSE))</f>
        <v/>
      </c>
      <c r="S24" s="766"/>
      <c r="T24" s="751"/>
      <c r="U24" s="63" t="str">
        <f>IF(S23="","",VLOOKUP(S23,データベース!$B$3:$K$59,7,FALSE))</f>
        <v/>
      </c>
      <c r="V24" s="63" t="str">
        <f>IF(S23="","",VLOOKUP(S23,データベース!$B$3:$K$59,8,FALSE))</f>
        <v/>
      </c>
      <c r="W24" s="63" t="str">
        <f>IF(S23="","",VLOOKUP(S23,データベース!$B$3:$K$59,9,FALSE))</f>
        <v/>
      </c>
      <c r="X24" s="64" t="str">
        <f>IF(S23="","",VLOOKUP(S23,データベース!$B$3:$K$59,10,FALSE))</f>
        <v/>
      </c>
      <c r="Y24" s="753"/>
      <c r="Z24" s="753"/>
      <c r="AA24" s="56"/>
      <c r="AB24" s="755"/>
      <c r="AC24" s="742"/>
      <c r="AD24" s="744"/>
      <c r="AE24" s="749"/>
      <c r="AH24" s="81"/>
    </row>
    <row r="25" spans="1:34" s="2" customFormat="1" ht="16.5" customHeight="1">
      <c r="A25" s="757">
        <v>11</v>
      </c>
      <c r="B25" s="759"/>
      <c r="C25" s="761"/>
      <c r="D25" s="77"/>
      <c r="E25" s="69"/>
      <c r="F25" s="70"/>
      <c r="G25" s="71"/>
      <c r="H25" s="71"/>
      <c r="I25" s="109" t="str">
        <f>IF(D25="","",IF(F25="","Ⅳ",IF(F25=0,"Ⅳ",IF(F25="い",IF(E25=F25,"Ⅰ","Ⅳ"),IFERROR(IF(VLOOKUP(E25,データベース!$Y$5:$Z$15,2,FALSE)&lt;=VLOOKUP(F25,データベース!$Y$5:$Z$15,2,FALSE),"Ⅰ","Ⅱ"),IF(E25="","",IF(E25&lt;=F25,"Ⅰ","Ⅱ")))))))</f>
        <v/>
      </c>
      <c r="J25" s="57"/>
      <c r="K25" s="67"/>
      <c r="L25" s="763"/>
      <c r="M25" s="765"/>
      <c r="N25" s="750" t="str">
        <f>IF($M25="","",VLOOKUP($M25,データベース!$B$3:$K$59,2,FALSE))</f>
        <v/>
      </c>
      <c r="O25" s="59" t="str">
        <f>IF($M25="","",VLOOKUP($M25,データベース!$B$3:$K$59,3,FALSE))</f>
        <v/>
      </c>
      <c r="P25" s="59" t="str">
        <f>IF($M25="","",VLOOKUP($M25,データベース!$B$3:$K$59,4,FALSE))</f>
        <v/>
      </c>
      <c r="Q25" s="59" t="str">
        <f>IF($M25="","",VLOOKUP($M25,データベース!$B$3:$K$59,5,FALSE))</f>
        <v/>
      </c>
      <c r="R25" s="60" t="str">
        <f>IF($M25="","",VLOOKUP($M25,データベース!$B$3:$K$59,6,FALSE))</f>
        <v/>
      </c>
      <c r="S25" s="765"/>
      <c r="T25" s="750" t="str">
        <f>IF(S25="","",VLOOKUP(S25,データベース!$B$3:$K$59,2,FALSE))</f>
        <v/>
      </c>
      <c r="U25" s="59" t="str">
        <f>IF(S25="","",VLOOKUP(S25,データベース!$B$3:$K$59,3,FALSE))</f>
        <v/>
      </c>
      <c r="V25" s="59" t="str">
        <f>IF(S25="","",VLOOKUP(S25,データベース!$B$3:$K$59,4,FALSE))</f>
        <v/>
      </c>
      <c r="W25" s="59" t="str">
        <f>IF(S25="","",VLOOKUP(S25,データベース!$B$3:$K$59,5,FALSE))</f>
        <v/>
      </c>
      <c r="X25" s="60" t="str">
        <f>IF(S25="","",VLOOKUP(S25,データベース!$B$3:$K$59,6,FALSE))</f>
        <v/>
      </c>
      <c r="Y25" s="752" t="str">
        <f>IF(AA25="","",VLOOKUP(AA26,データベース!$V$5:$W$11,2,FALSE))</f>
        <v/>
      </c>
      <c r="Z25" s="752" t="str">
        <f>IF(AA25="","",INDEX(データベース!$Q$5:$T$11,MATCH(AA26,データベース!$P$5:$P$11,0),MATCH(AA25,データベース!$Q$4:$T$4,0)))</f>
        <v/>
      </c>
      <c r="AA25" s="55"/>
      <c r="AB25" s="754"/>
      <c r="AC25" s="746"/>
      <c r="AD25" s="745"/>
      <c r="AE25" s="748"/>
      <c r="AH25" s="81"/>
    </row>
    <row r="26" spans="1:34" s="2" customFormat="1" ht="16.5" customHeight="1" thickBot="1">
      <c r="A26" s="758"/>
      <c r="B26" s="760"/>
      <c r="C26" s="762"/>
      <c r="D26" s="72"/>
      <c r="E26" s="73"/>
      <c r="F26" s="74"/>
      <c r="G26" s="75"/>
      <c r="H26" s="76"/>
      <c r="I26" s="112" t="str">
        <f>IF(D26="","",IF(F26="","Ⅳ",IF(F26=0,"Ⅳ",IF(F26="い",IF(E26=F26,"Ⅰ","Ⅳ"),IFERROR(IF(VLOOKUP(E26,データベース!$Y$5:$Z$15,2,FALSE)&lt;=VLOOKUP(F26,データベース!$Y$5:$Z$15,2,FALSE),"Ⅰ","Ⅱ"),IF(E26="","",IF(E26&lt;=F26,"Ⅰ","Ⅱ")))))))</f>
        <v/>
      </c>
      <c r="J26" s="61"/>
      <c r="K26" s="66"/>
      <c r="L26" s="764"/>
      <c r="M26" s="766"/>
      <c r="N26" s="751"/>
      <c r="O26" s="63" t="str">
        <f>IF($M25="","",VLOOKUP($M25,データベース!$B$3:$K$59,7,FALSE))</f>
        <v/>
      </c>
      <c r="P26" s="63" t="str">
        <f>IF($M25="","",VLOOKUP($M25,データベース!$B$3:$K$59,8,FALSE))</f>
        <v/>
      </c>
      <c r="Q26" s="63" t="str">
        <f>IF($M25="","",VLOOKUP($M25,データベース!$B$3:$K$59,9,FALSE))</f>
        <v/>
      </c>
      <c r="R26" s="64" t="str">
        <f>IF($M25="","",VLOOKUP($M25,データベース!$B$3:$K$59,10,FALSE))</f>
        <v/>
      </c>
      <c r="S26" s="766"/>
      <c r="T26" s="751"/>
      <c r="U26" s="63" t="str">
        <f>IF(S25="","",VLOOKUP(S25,データベース!$B$3:$K$59,7,FALSE))</f>
        <v/>
      </c>
      <c r="V26" s="63" t="str">
        <f>IF(S25="","",VLOOKUP(S25,データベース!$B$3:$K$59,8,FALSE))</f>
        <v/>
      </c>
      <c r="W26" s="63" t="str">
        <f>IF(S25="","",VLOOKUP(S25,データベース!$B$3:$K$59,9,FALSE))</f>
        <v/>
      </c>
      <c r="X26" s="64" t="str">
        <f>IF(S25="","",VLOOKUP(S25,データベース!$B$3:$K$59,10,FALSE))</f>
        <v/>
      </c>
      <c r="Y26" s="753"/>
      <c r="Z26" s="753"/>
      <c r="AA26" s="56"/>
      <c r="AB26" s="755"/>
      <c r="AC26" s="747"/>
      <c r="AD26" s="745"/>
      <c r="AE26" s="749"/>
      <c r="AH26" s="81"/>
    </row>
    <row r="27" spans="1:34" s="2" customFormat="1" ht="16.5" customHeight="1">
      <c r="A27" s="757">
        <v>12</v>
      </c>
      <c r="B27" s="759"/>
      <c r="C27" s="761"/>
      <c r="D27" s="77"/>
      <c r="E27" s="69"/>
      <c r="F27" s="70"/>
      <c r="G27" s="71"/>
      <c r="H27" s="71"/>
      <c r="I27" s="109" t="str">
        <f>IF(D27="","",IF(F27="","Ⅳ",IF(F27=0,"Ⅳ",IF(F27="い",IF(E27=F27,"Ⅰ","Ⅳ"),IFERROR(IF(VLOOKUP(E27,データベース!$Y$5:$Z$15,2,FALSE)&lt;=VLOOKUP(F27,データベース!$Y$5:$Z$15,2,FALSE),"Ⅰ","Ⅱ"),IF(E27="","",IF(E27&lt;=F27,"Ⅰ","Ⅱ")))))))</f>
        <v/>
      </c>
      <c r="J27" s="57"/>
      <c r="K27" s="67"/>
      <c r="L27" s="763"/>
      <c r="M27" s="765"/>
      <c r="N27" s="750" t="str">
        <f>IF($M27="","",VLOOKUP($M27,データベース!$B$3:$K$59,2,FALSE))</f>
        <v/>
      </c>
      <c r="O27" s="59" t="str">
        <f>IF($M27="","",VLOOKUP($M27,データベース!$B$3:$K$59,3,FALSE))</f>
        <v/>
      </c>
      <c r="P27" s="59" t="str">
        <f>IF($M27="","",VLOOKUP($M27,データベース!$B$3:$K$59,4,FALSE))</f>
        <v/>
      </c>
      <c r="Q27" s="59" t="str">
        <f>IF($M27="","",VLOOKUP($M27,データベース!$B$3:$K$59,5,FALSE))</f>
        <v/>
      </c>
      <c r="R27" s="60" t="str">
        <f>IF($M27="","",VLOOKUP($M27,データベース!$B$3:$K$59,6,FALSE))</f>
        <v/>
      </c>
      <c r="S27" s="765"/>
      <c r="T27" s="750" t="str">
        <f>IF(S27="","",VLOOKUP(S27,データベース!$B$3:$K$59,2,FALSE))</f>
        <v/>
      </c>
      <c r="U27" s="59" t="str">
        <f>IF(S27="","",VLOOKUP(S27,データベース!$B$3:$K$59,3,FALSE))</f>
        <v/>
      </c>
      <c r="V27" s="59" t="str">
        <f>IF(S27="","",VLOOKUP(S27,データベース!$B$3:$K$59,4,FALSE))</f>
        <v/>
      </c>
      <c r="W27" s="59" t="str">
        <f>IF(S27="","",VLOOKUP(S27,データベース!$B$3:$K$59,5,FALSE))</f>
        <v/>
      </c>
      <c r="X27" s="60" t="str">
        <f>IF(S27="","",VLOOKUP(S27,データベース!$B$3:$K$59,6,FALSE))</f>
        <v/>
      </c>
      <c r="Y27" s="752" t="str">
        <f>IF(AA27="","",VLOOKUP(AA28,データベース!$V$5:$W$11,2,FALSE))</f>
        <v/>
      </c>
      <c r="Z27" s="752" t="str">
        <f>IF(AA27="","",INDEX(データベース!$Q$5:$T$11,MATCH(AA28,データベース!$P$5:$P$11,0),MATCH(AA27,データベース!$Q$4:$T$4,0)))</f>
        <v/>
      </c>
      <c r="AA27" s="55"/>
      <c r="AB27" s="754"/>
      <c r="AC27" s="741"/>
      <c r="AD27" s="743"/>
      <c r="AE27" s="748"/>
      <c r="AH27" s="81"/>
    </row>
    <row r="28" spans="1:34" s="2" customFormat="1" ht="16.5" customHeight="1" thickBot="1">
      <c r="A28" s="758"/>
      <c r="B28" s="760"/>
      <c r="C28" s="762"/>
      <c r="D28" s="72"/>
      <c r="E28" s="73"/>
      <c r="F28" s="74"/>
      <c r="G28" s="75"/>
      <c r="H28" s="76"/>
      <c r="I28" s="112" t="str">
        <f>IF(D28="","",IF(F28="","Ⅳ",IF(F28=0,"Ⅳ",IF(F28="い",IF(E28=F28,"Ⅰ","Ⅳ"),IFERROR(IF(VLOOKUP(E28,データベース!$Y$5:$Z$15,2,FALSE)&lt;=VLOOKUP(F28,データベース!$Y$5:$Z$15,2,FALSE),"Ⅰ","Ⅱ"),IF(E28="","",IF(E28&lt;=F28,"Ⅰ","Ⅱ")))))))</f>
        <v/>
      </c>
      <c r="J28" s="61"/>
      <c r="K28" s="66"/>
      <c r="L28" s="764"/>
      <c r="M28" s="766"/>
      <c r="N28" s="751"/>
      <c r="O28" s="63" t="str">
        <f>IF($M27="","",VLOOKUP($M27,データベース!$B$3:$K$59,7,FALSE))</f>
        <v/>
      </c>
      <c r="P28" s="63" t="str">
        <f>IF($M27="","",VLOOKUP($M27,データベース!$B$3:$K$59,8,FALSE))</f>
        <v/>
      </c>
      <c r="Q28" s="63" t="str">
        <f>IF($M27="","",VLOOKUP($M27,データベース!$B$3:$K$59,9,FALSE))</f>
        <v/>
      </c>
      <c r="R28" s="64" t="str">
        <f>IF($M27="","",VLOOKUP($M27,データベース!$B$3:$K$59,10,FALSE))</f>
        <v/>
      </c>
      <c r="S28" s="766"/>
      <c r="T28" s="751"/>
      <c r="U28" s="63" t="str">
        <f>IF(S27="","",VLOOKUP(S27,データベース!$B$3:$K$59,7,FALSE))</f>
        <v/>
      </c>
      <c r="V28" s="63" t="str">
        <f>IF(S27="","",VLOOKUP(S27,データベース!$B$3:$K$59,8,FALSE))</f>
        <v/>
      </c>
      <c r="W28" s="63" t="str">
        <f>IF(S27="","",VLOOKUP(S27,データベース!$B$3:$K$59,9,FALSE))</f>
        <v/>
      </c>
      <c r="X28" s="64" t="str">
        <f>IF(S27="","",VLOOKUP(S27,データベース!$B$3:$K$59,10,FALSE))</f>
        <v/>
      </c>
      <c r="Y28" s="753"/>
      <c r="Z28" s="753"/>
      <c r="AA28" s="56"/>
      <c r="AB28" s="755"/>
      <c r="AC28" s="742"/>
      <c r="AD28" s="744"/>
      <c r="AE28" s="749"/>
      <c r="AH28" s="81"/>
    </row>
    <row r="29" spans="1:34" s="2" customFormat="1" ht="16.5" customHeight="1">
      <c r="A29" s="757">
        <v>13</v>
      </c>
      <c r="B29" s="759"/>
      <c r="C29" s="761"/>
      <c r="D29" s="77"/>
      <c r="E29" s="69"/>
      <c r="F29" s="70"/>
      <c r="G29" s="71"/>
      <c r="H29" s="71"/>
      <c r="I29" s="109" t="str">
        <f>IF(D29="","",IF(F29="","Ⅳ",IF(F29=0,"Ⅳ",IF(F29="い",IF(E29=F29,"Ⅰ","Ⅳ"),IFERROR(IF(VLOOKUP(E29,データベース!$Y$5:$Z$15,2,FALSE)&lt;=VLOOKUP(F29,データベース!$Y$5:$Z$15,2,FALSE),"Ⅰ","Ⅱ"),IF(E29="","",IF(E29&lt;=F29,"Ⅰ","Ⅱ")))))))</f>
        <v/>
      </c>
      <c r="J29" s="57"/>
      <c r="K29" s="67"/>
      <c r="L29" s="763"/>
      <c r="M29" s="765"/>
      <c r="N29" s="750" t="str">
        <f>IF($M29="","",VLOOKUP($M29,データベース!$B$3:$K$59,2,FALSE))</f>
        <v/>
      </c>
      <c r="O29" s="59" t="str">
        <f>IF($M29="","",VLOOKUP($M29,データベース!$B$3:$K$59,3,FALSE))</f>
        <v/>
      </c>
      <c r="P29" s="59" t="str">
        <f>IF($M29="","",VLOOKUP($M29,データベース!$B$3:$K$59,4,FALSE))</f>
        <v/>
      </c>
      <c r="Q29" s="59" t="str">
        <f>IF($M29="","",VLOOKUP($M29,データベース!$B$3:$K$59,5,FALSE))</f>
        <v/>
      </c>
      <c r="R29" s="60" t="str">
        <f>IF($M29="","",VLOOKUP($M29,データベース!$B$3:$K$59,6,FALSE))</f>
        <v/>
      </c>
      <c r="S29" s="765"/>
      <c r="T29" s="750" t="str">
        <f>IF(S29="","",VLOOKUP(S29,データベース!$B$3:$K$59,2,FALSE))</f>
        <v/>
      </c>
      <c r="U29" s="59" t="str">
        <f>IF(S29="","",VLOOKUP(S29,データベース!$B$3:$K$59,3,FALSE))</f>
        <v/>
      </c>
      <c r="V29" s="59" t="str">
        <f>IF(S29="","",VLOOKUP(S29,データベース!$B$3:$K$59,4,FALSE))</f>
        <v/>
      </c>
      <c r="W29" s="59" t="str">
        <f>IF(S29="","",VLOOKUP(S29,データベース!$B$3:$K$59,5,FALSE))</f>
        <v/>
      </c>
      <c r="X29" s="60" t="str">
        <f>IF(S29="","",VLOOKUP(S29,データベース!$B$3:$K$59,6,FALSE))</f>
        <v/>
      </c>
      <c r="Y29" s="752" t="str">
        <f>IF(AA29="","",VLOOKUP(AA30,データベース!$V$5:$W$11,2,FALSE))</f>
        <v/>
      </c>
      <c r="Z29" s="752" t="str">
        <f>IF(AA29="","",INDEX(データベース!$Q$5:$T$11,MATCH(AA30,データベース!$P$5:$P$11,0),MATCH(AA29,データベース!$Q$4:$T$4,0)))</f>
        <v/>
      </c>
      <c r="AA29" s="55"/>
      <c r="AB29" s="754"/>
      <c r="AC29" s="746"/>
      <c r="AD29" s="745"/>
      <c r="AE29" s="748"/>
      <c r="AH29" s="81"/>
    </row>
    <row r="30" spans="1:34" s="2" customFormat="1" ht="16.5" customHeight="1" thickBot="1">
      <c r="A30" s="758"/>
      <c r="B30" s="760"/>
      <c r="C30" s="762"/>
      <c r="D30" s="72"/>
      <c r="E30" s="73"/>
      <c r="F30" s="74"/>
      <c r="G30" s="75"/>
      <c r="H30" s="76"/>
      <c r="I30" s="112" t="str">
        <f>IF(D30="","",IF(F30="","Ⅳ",IF(F30=0,"Ⅳ",IF(F30="い",IF(E30=F30,"Ⅰ","Ⅳ"),IFERROR(IF(VLOOKUP(E30,データベース!$Y$5:$Z$15,2,FALSE)&lt;=VLOOKUP(F30,データベース!$Y$5:$Z$15,2,FALSE),"Ⅰ","Ⅱ"),IF(E30="","",IF(E30&lt;=F30,"Ⅰ","Ⅱ")))))))</f>
        <v/>
      </c>
      <c r="J30" s="61"/>
      <c r="K30" s="66"/>
      <c r="L30" s="764"/>
      <c r="M30" s="766"/>
      <c r="N30" s="751"/>
      <c r="O30" s="63" t="str">
        <f>IF($M29="","",VLOOKUP($M29,データベース!$B$3:$K$59,7,FALSE))</f>
        <v/>
      </c>
      <c r="P30" s="63" t="str">
        <f>IF($M29="","",VLOOKUP($M29,データベース!$B$3:$K$59,8,FALSE))</f>
        <v/>
      </c>
      <c r="Q30" s="63" t="str">
        <f>IF($M29="","",VLOOKUP($M29,データベース!$B$3:$K$59,9,FALSE))</f>
        <v/>
      </c>
      <c r="R30" s="64" t="str">
        <f>IF($M29="","",VLOOKUP($M29,データベース!$B$3:$K$59,10,FALSE))</f>
        <v/>
      </c>
      <c r="S30" s="766"/>
      <c r="T30" s="751"/>
      <c r="U30" s="63" t="str">
        <f>IF(S29="","",VLOOKUP(S29,データベース!$B$3:$K$59,7,FALSE))</f>
        <v/>
      </c>
      <c r="V30" s="63" t="str">
        <f>IF(S29="","",VLOOKUP(S29,データベース!$B$3:$K$59,8,FALSE))</f>
        <v/>
      </c>
      <c r="W30" s="63" t="str">
        <f>IF(S29="","",VLOOKUP(S29,データベース!$B$3:$K$59,9,FALSE))</f>
        <v/>
      </c>
      <c r="X30" s="64" t="str">
        <f>IF(S29="","",VLOOKUP(S29,データベース!$B$3:$K$59,10,FALSE))</f>
        <v/>
      </c>
      <c r="Y30" s="753"/>
      <c r="Z30" s="753"/>
      <c r="AA30" s="56"/>
      <c r="AB30" s="755"/>
      <c r="AC30" s="747"/>
      <c r="AD30" s="745"/>
      <c r="AE30" s="749"/>
      <c r="AH30" s="81"/>
    </row>
    <row r="31" spans="1:34" s="2" customFormat="1" ht="16.5" customHeight="1">
      <c r="A31" s="757">
        <v>14</v>
      </c>
      <c r="B31" s="759"/>
      <c r="C31" s="761"/>
      <c r="D31" s="77"/>
      <c r="E31" s="69"/>
      <c r="F31" s="70"/>
      <c r="G31" s="71"/>
      <c r="H31" s="71"/>
      <c r="I31" s="109" t="str">
        <f>IF(D31="","",IF(F31="","Ⅳ",IF(F31=0,"Ⅳ",IF(F31="い",IF(E31=F31,"Ⅰ","Ⅳ"),IFERROR(IF(VLOOKUP(E31,データベース!$Y$5:$Z$15,2,FALSE)&lt;=VLOOKUP(F31,データベース!$Y$5:$Z$15,2,FALSE),"Ⅰ","Ⅱ"),IF(E31="","",IF(E31&lt;=F31,"Ⅰ","Ⅱ")))))))</f>
        <v/>
      </c>
      <c r="J31" s="57"/>
      <c r="K31" s="67"/>
      <c r="L31" s="763"/>
      <c r="M31" s="765"/>
      <c r="N31" s="750" t="str">
        <f>IF($M31="","",VLOOKUP($M31,データベース!$B$3:$K$59,2,FALSE))</f>
        <v/>
      </c>
      <c r="O31" s="59" t="str">
        <f>IF($M31="","",VLOOKUP($M31,データベース!$B$3:$K$59,3,FALSE))</f>
        <v/>
      </c>
      <c r="P31" s="59" t="str">
        <f>IF($M31="","",VLOOKUP($M31,データベース!$B$3:$K$59,4,FALSE))</f>
        <v/>
      </c>
      <c r="Q31" s="59" t="str">
        <f>IF($M31="","",VLOOKUP($M31,データベース!$B$3:$K$59,5,FALSE))</f>
        <v/>
      </c>
      <c r="R31" s="60" t="str">
        <f>IF($M31="","",VLOOKUP($M31,データベース!$B$3:$K$59,6,FALSE))</f>
        <v/>
      </c>
      <c r="S31" s="765"/>
      <c r="T31" s="750" t="str">
        <f>IF(S31="","",VLOOKUP(S31,データベース!$B$3:$K$59,2,FALSE))</f>
        <v/>
      </c>
      <c r="U31" s="59" t="str">
        <f>IF(S31="","",VLOOKUP(S31,データベース!$B$3:$K$59,3,FALSE))</f>
        <v/>
      </c>
      <c r="V31" s="59" t="str">
        <f>IF(S31="","",VLOOKUP(S31,データベース!$B$3:$K$59,4,FALSE))</f>
        <v/>
      </c>
      <c r="W31" s="59" t="str">
        <f>IF(S31="","",VLOOKUP(S31,データベース!$B$3:$K$59,5,FALSE))</f>
        <v/>
      </c>
      <c r="X31" s="60" t="str">
        <f>IF(S31="","",VLOOKUP(S31,データベース!$B$3:$K$59,6,FALSE))</f>
        <v/>
      </c>
      <c r="Y31" s="752" t="str">
        <f>IF(AA31="","",VLOOKUP(AA32,データベース!$V$5:$W$11,2,FALSE))</f>
        <v/>
      </c>
      <c r="Z31" s="752" t="str">
        <f>IF(AA31="","",INDEX(データベース!$Q$5:$T$11,MATCH(AA32,データベース!$P$5:$P$11,0),MATCH(AA31,データベース!$Q$4:$T$4,0)))</f>
        <v/>
      </c>
      <c r="AA31" s="55"/>
      <c r="AB31" s="754"/>
      <c r="AC31" s="741"/>
      <c r="AD31" s="743"/>
      <c r="AE31" s="748"/>
      <c r="AH31" s="81"/>
    </row>
    <row r="32" spans="1:34" s="2" customFormat="1" ht="16.5" customHeight="1" thickBot="1">
      <c r="A32" s="758"/>
      <c r="B32" s="760"/>
      <c r="C32" s="762"/>
      <c r="D32" s="72"/>
      <c r="E32" s="73"/>
      <c r="F32" s="74"/>
      <c r="G32" s="75"/>
      <c r="H32" s="76"/>
      <c r="I32" s="112" t="str">
        <f>IF(D32="","",IF(F32="","Ⅳ",IF(F32=0,"Ⅳ",IF(F32="い",IF(E32=F32,"Ⅰ","Ⅳ"),IFERROR(IF(VLOOKUP(E32,データベース!$Y$5:$Z$15,2,FALSE)&lt;=VLOOKUP(F32,データベース!$Y$5:$Z$15,2,FALSE),"Ⅰ","Ⅱ"),IF(E32="","",IF(E32&lt;=F32,"Ⅰ","Ⅱ")))))))</f>
        <v/>
      </c>
      <c r="J32" s="61"/>
      <c r="K32" s="66"/>
      <c r="L32" s="764"/>
      <c r="M32" s="766"/>
      <c r="N32" s="751"/>
      <c r="O32" s="63" t="str">
        <f>IF($M31="","",VLOOKUP($M31,データベース!$B$3:$K$59,7,FALSE))</f>
        <v/>
      </c>
      <c r="P32" s="63" t="str">
        <f>IF($M31="","",VLOOKUP($M31,データベース!$B$3:$K$59,8,FALSE))</f>
        <v/>
      </c>
      <c r="Q32" s="63" t="str">
        <f>IF($M31="","",VLOOKUP($M31,データベース!$B$3:$K$59,9,FALSE))</f>
        <v/>
      </c>
      <c r="R32" s="64" t="str">
        <f>IF($M31="","",VLOOKUP($M31,データベース!$B$3:$K$59,10,FALSE))</f>
        <v/>
      </c>
      <c r="S32" s="766"/>
      <c r="T32" s="751"/>
      <c r="U32" s="63" t="str">
        <f>IF(S31="","",VLOOKUP(S31,データベース!$B$3:$K$59,7,FALSE))</f>
        <v/>
      </c>
      <c r="V32" s="63" t="str">
        <f>IF(S31="","",VLOOKUP(S31,データベース!$B$3:$K$59,8,FALSE))</f>
        <v/>
      </c>
      <c r="W32" s="63" t="str">
        <f>IF(S31="","",VLOOKUP(S31,データベース!$B$3:$K$59,9,FALSE))</f>
        <v/>
      </c>
      <c r="X32" s="64" t="str">
        <f>IF(S31="","",VLOOKUP(S31,データベース!$B$3:$K$59,10,FALSE))</f>
        <v/>
      </c>
      <c r="Y32" s="753"/>
      <c r="Z32" s="753"/>
      <c r="AA32" s="56"/>
      <c r="AB32" s="755"/>
      <c r="AC32" s="742"/>
      <c r="AD32" s="744"/>
      <c r="AE32" s="749"/>
      <c r="AH32" s="81"/>
    </row>
    <row r="33" spans="1:39" s="2" customFormat="1" ht="16.5" customHeight="1">
      <c r="A33" s="757">
        <v>15</v>
      </c>
      <c r="B33" s="759"/>
      <c r="C33" s="761"/>
      <c r="D33" s="77"/>
      <c r="E33" s="69"/>
      <c r="F33" s="70"/>
      <c r="G33" s="71"/>
      <c r="H33" s="71"/>
      <c r="I33" s="109" t="str">
        <f>IF(D33="","",IF(F33="","Ⅳ",IF(F33=0,"Ⅳ",IF(F33="い",IF(E33=F33,"Ⅰ","Ⅳ"),IFERROR(IF(VLOOKUP(E33,データベース!$Y$5:$Z$15,2,FALSE)&lt;=VLOOKUP(F33,データベース!$Y$5:$Z$15,2,FALSE),"Ⅰ","Ⅱ"),IF(E33="","",IF(E33&lt;=F33,"Ⅰ","Ⅱ")))))))</f>
        <v/>
      </c>
      <c r="J33" s="57"/>
      <c r="K33" s="67"/>
      <c r="L33" s="763"/>
      <c r="M33" s="765"/>
      <c r="N33" s="750" t="str">
        <f>IF($M33="","",VLOOKUP($M33,データベース!$B$3:$K$59,2,FALSE))</f>
        <v/>
      </c>
      <c r="O33" s="59" t="str">
        <f>IF($M33="","",VLOOKUP($M33,データベース!$B$3:$K$59,3,FALSE))</f>
        <v/>
      </c>
      <c r="P33" s="59" t="str">
        <f>IF($M33="","",VLOOKUP($M33,データベース!$B$3:$K$59,4,FALSE))</f>
        <v/>
      </c>
      <c r="Q33" s="59" t="str">
        <f>IF($M33="","",VLOOKUP($M33,データベース!$B$3:$K$59,5,FALSE))</f>
        <v/>
      </c>
      <c r="R33" s="60" t="str">
        <f>IF($M33="","",VLOOKUP($M33,データベース!$B$3:$K$59,6,FALSE))</f>
        <v/>
      </c>
      <c r="S33" s="765"/>
      <c r="T33" s="750" t="str">
        <f>IF(S33="","",VLOOKUP(S33,データベース!$B$3:$K$59,2,FALSE))</f>
        <v/>
      </c>
      <c r="U33" s="59" t="str">
        <f>IF(S33="","",VLOOKUP(S33,データベース!$B$3:$K$59,3,FALSE))</f>
        <v/>
      </c>
      <c r="V33" s="59" t="str">
        <f>IF(S33="","",VLOOKUP(S33,データベース!$B$3:$K$59,4,FALSE))</f>
        <v/>
      </c>
      <c r="W33" s="59" t="str">
        <f>IF(S33="","",VLOOKUP(S33,データベース!$B$3:$K$59,5,FALSE))</f>
        <v/>
      </c>
      <c r="X33" s="60" t="str">
        <f>IF(S33="","",VLOOKUP(S33,データベース!$B$3:$K$59,6,FALSE))</f>
        <v/>
      </c>
      <c r="Y33" s="752" t="str">
        <f>IF(AA33="","",VLOOKUP(AA34,データベース!$V$5:$W$11,2,FALSE))</f>
        <v/>
      </c>
      <c r="Z33" s="752" t="str">
        <f>IF(AA33="","",INDEX(データベース!$Q$5:$T$11,MATCH(AA34,データベース!$P$5:$P$11,0),MATCH(AA33,データベース!$Q$4:$T$4,0)))</f>
        <v/>
      </c>
      <c r="AA33" s="55"/>
      <c r="AB33" s="754"/>
      <c r="AC33" s="746"/>
      <c r="AD33" s="745"/>
      <c r="AE33" s="748"/>
      <c r="AH33" s="81"/>
    </row>
    <row r="34" spans="1:39" s="2" customFormat="1" ht="16.5" customHeight="1" thickBot="1">
      <c r="A34" s="758"/>
      <c r="B34" s="760"/>
      <c r="C34" s="762"/>
      <c r="D34" s="72"/>
      <c r="E34" s="73"/>
      <c r="F34" s="74"/>
      <c r="G34" s="75"/>
      <c r="H34" s="76"/>
      <c r="I34" s="112" t="str">
        <f>IF(D34="","",IF(F34="","Ⅳ",IF(F34=0,"Ⅳ",IF(F34="い",IF(E34=F34,"Ⅰ","Ⅳ"),IFERROR(IF(VLOOKUP(E34,データベース!$Y$5:$Z$15,2,FALSE)&lt;=VLOOKUP(F34,データベース!$Y$5:$Z$15,2,FALSE),"Ⅰ","Ⅱ"),IF(E34="","",IF(E34&lt;=F34,"Ⅰ","Ⅱ")))))))</f>
        <v/>
      </c>
      <c r="J34" s="61"/>
      <c r="K34" s="66"/>
      <c r="L34" s="764"/>
      <c r="M34" s="766"/>
      <c r="N34" s="751"/>
      <c r="O34" s="63" t="str">
        <f>IF($M33="","",VLOOKUP($M33,データベース!$B$3:$K$59,7,FALSE))</f>
        <v/>
      </c>
      <c r="P34" s="63" t="str">
        <f>IF($M33="","",VLOOKUP($M33,データベース!$B$3:$K$59,8,FALSE))</f>
        <v/>
      </c>
      <c r="Q34" s="63" t="str">
        <f>IF($M33="","",VLOOKUP($M33,データベース!$B$3:$K$59,9,FALSE))</f>
        <v/>
      </c>
      <c r="R34" s="64" t="str">
        <f>IF($M33="","",VLOOKUP($M33,データベース!$B$3:$K$59,10,FALSE))</f>
        <v/>
      </c>
      <c r="S34" s="766"/>
      <c r="T34" s="751"/>
      <c r="U34" s="63" t="str">
        <f>IF(S33="","",VLOOKUP(S33,データベース!$B$3:$K$59,7,FALSE))</f>
        <v/>
      </c>
      <c r="V34" s="63" t="str">
        <f>IF(S33="","",VLOOKUP(S33,データベース!$B$3:$K$59,8,FALSE))</f>
        <v/>
      </c>
      <c r="W34" s="63" t="str">
        <f>IF(S33="","",VLOOKUP(S33,データベース!$B$3:$K$59,9,FALSE))</f>
        <v/>
      </c>
      <c r="X34" s="64" t="str">
        <f>IF(S33="","",VLOOKUP(S33,データベース!$B$3:$K$59,10,FALSE))</f>
        <v/>
      </c>
      <c r="Y34" s="753"/>
      <c r="Z34" s="753"/>
      <c r="AA34" s="56"/>
      <c r="AB34" s="755"/>
      <c r="AC34" s="747"/>
      <c r="AD34" s="745"/>
      <c r="AE34" s="749"/>
      <c r="AH34" s="81"/>
    </row>
    <row r="35" spans="1:39" s="2" customFormat="1" ht="16.5" customHeight="1">
      <c r="A35" s="757">
        <v>16</v>
      </c>
      <c r="B35" s="759"/>
      <c r="C35" s="761"/>
      <c r="D35" s="77"/>
      <c r="E35" s="69"/>
      <c r="F35" s="70"/>
      <c r="G35" s="71"/>
      <c r="H35" s="71"/>
      <c r="I35" s="109" t="str">
        <f>IF(D35="","",IF(F35="","Ⅳ",IF(F35=0,"Ⅳ",IF(F35="い",IF(E35=F35,"Ⅰ","Ⅳ"),IFERROR(IF(VLOOKUP(E35,データベース!$Y$5:$Z$15,2,FALSE)&lt;=VLOOKUP(F35,データベース!$Y$5:$Z$15,2,FALSE),"Ⅰ","Ⅱ"),IF(E35="","",IF(E35&lt;=F35,"Ⅰ","Ⅱ")))))))</f>
        <v/>
      </c>
      <c r="J35" s="57"/>
      <c r="K35" s="67"/>
      <c r="L35" s="763"/>
      <c r="M35" s="765"/>
      <c r="N35" s="750" t="str">
        <f>IF($M35="","",VLOOKUP($M35,データベース!$B$3:$K$59,2,FALSE))</f>
        <v/>
      </c>
      <c r="O35" s="59" t="str">
        <f>IF($M35="","",VLOOKUP($M35,データベース!$B$3:$K$59,3,FALSE))</f>
        <v/>
      </c>
      <c r="P35" s="59" t="str">
        <f>IF($M35="","",VLOOKUP($M35,データベース!$B$3:$K$59,4,FALSE))</f>
        <v/>
      </c>
      <c r="Q35" s="59" t="str">
        <f>IF($M35="","",VLOOKUP($M35,データベース!$B$3:$K$59,5,FALSE))</f>
        <v/>
      </c>
      <c r="R35" s="60" t="str">
        <f>IF($M35="","",VLOOKUP($M35,データベース!$B$3:$K$59,6,FALSE))</f>
        <v/>
      </c>
      <c r="S35" s="765"/>
      <c r="T35" s="750" t="str">
        <f>IF(S35="","",VLOOKUP(S35,データベース!$B$3:$K$59,2,FALSE))</f>
        <v/>
      </c>
      <c r="U35" s="59" t="str">
        <f>IF(S35="","",VLOOKUP(S35,データベース!$B$3:$K$59,3,FALSE))</f>
        <v/>
      </c>
      <c r="V35" s="59" t="str">
        <f>IF(S35="","",VLOOKUP(S35,データベース!$B$3:$K$59,4,FALSE))</f>
        <v/>
      </c>
      <c r="W35" s="59" t="str">
        <f>IF(S35="","",VLOOKUP(S35,データベース!$B$3:$K$59,5,FALSE))</f>
        <v/>
      </c>
      <c r="X35" s="60" t="str">
        <f>IF(S35="","",VLOOKUP(S35,データベース!$B$3:$K$59,6,FALSE))</f>
        <v/>
      </c>
      <c r="Y35" s="752" t="str">
        <f>IF(AA35="","",VLOOKUP(AA36,データベース!$V$5:$W$11,2,FALSE))</f>
        <v/>
      </c>
      <c r="Z35" s="752" t="str">
        <f>IF(AA35="","",INDEX(データベース!$Q$5:$T$11,MATCH(AA36,データベース!$P$5:$P$11,0),MATCH(AA35,データベース!$Q$4:$T$4,0)))</f>
        <v/>
      </c>
      <c r="AA35" s="55"/>
      <c r="AB35" s="754"/>
      <c r="AC35" s="741"/>
      <c r="AD35" s="743"/>
      <c r="AE35" s="748"/>
      <c r="AH35" s="81"/>
    </row>
    <row r="36" spans="1:39" s="2" customFormat="1" ht="16.5" customHeight="1" thickBot="1">
      <c r="A36" s="758"/>
      <c r="B36" s="760"/>
      <c r="C36" s="762"/>
      <c r="D36" s="72"/>
      <c r="E36" s="73"/>
      <c r="F36" s="74"/>
      <c r="G36" s="75"/>
      <c r="H36" s="76"/>
      <c r="I36" s="112" t="str">
        <f>IF(D36="","",IF(F36="","Ⅳ",IF(F36=0,"Ⅳ",IF(F36="い",IF(E36=F36,"Ⅰ","Ⅳ"),IFERROR(IF(VLOOKUP(E36,データベース!$Y$5:$Z$15,2,FALSE)&lt;=VLOOKUP(F36,データベース!$Y$5:$Z$15,2,FALSE),"Ⅰ","Ⅱ"),IF(E36="","",IF(E36&lt;=F36,"Ⅰ","Ⅱ")))))))</f>
        <v/>
      </c>
      <c r="J36" s="61"/>
      <c r="K36" s="66"/>
      <c r="L36" s="764"/>
      <c r="M36" s="766"/>
      <c r="N36" s="751"/>
      <c r="O36" s="63" t="str">
        <f>IF($M35="","",VLOOKUP($M35,データベース!$B$3:$K$59,7,FALSE))</f>
        <v/>
      </c>
      <c r="P36" s="63" t="str">
        <f>IF($M35="","",VLOOKUP($M35,データベース!$B$3:$K$59,8,FALSE))</f>
        <v/>
      </c>
      <c r="Q36" s="63" t="str">
        <f>IF($M35="","",VLOOKUP($M35,データベース!$B$3:$K$59,9,FALSE))</f>
        <v/>
      </c>
      <c r="R36" s="64" t="str">
        <f>IF($M35="","",VLOOKUP($M35,データベース!$B$3:$K$59,10,FALSE))</f>
        <v/>
      </c>
      <c r="S36" s="766"/>
      <c r="T36" s="751"/>
      <c r="U36" s="63" t="str">
        <f>IF(S35="","",VLOOKUP(S35,データベース!$B$3:$K$59,7,FALSE))</f>
        <v/>
      </c>
      <c r="V36" s="63" t="str">
        <f>IF(S35="","",VLOOKUP(S35,データベース!$B$3:$K$59,8,FALSE))</f>
        <v/>
      </c>
      <c r="W36" s="63" t="str">
        <f>IF(S35="","",VLOOKUP(S35,データベース!$B$3:$K$59,9,FALSE))</f>
        <v/>
      </c>
      <c r="X36" s="64" t="str">
        <f>IF(S35="","",VLOOKUP(S35,データベース!$B$3:$K$59,10,FALSE))</f>
        <v/>
      </c>
      <c r="Y36" s="753"/>
      <c r="Z36" s="753"/>
      <c r="AA36" s="56"/>
      <c r="AB36" s="755"/>
      <c r="AC36" s="742"/>
      <c r="AD36" s="744"/>
      <c r="AE36" s="749"/>
      <c r="AH36" s="81"/>
    </row>
    <row r="37" spans="1:39" s="2" customFormat="1" ht="16.5" customHeight="1">
      <c r="A37" s="757">
        <v>17</v>
      </c>
      <c r="B37" s="759"/>
      <c r="C37" s="761"/>
      <c r="D37" s="77"/>
      <c r="E37" s="69"/>
      <c r="F37" s="70"/>
      <c r="G37" s="71"/>
      <c r="H37" s="71"/>
      <c r="I37" s="109" t="str">
        <f>IF(D37="","",IF(F37="","Ⅳ",IF(F37=0,"Ⅳ",IF(F37="い",IF(E37=F37,"Ⅰ","Ⅳ"),IFERROR(IF(VLOOKUP(E37,データベース!$Y$5:$Z$15,2,FALSE)&lt;=VLOOKUP(F37,データベース!$Y$5:$Z$15,2,FALSE),"Ⅰ","Ⅱ"),IF(E37="","",IF(E37&lt;=F37,"Ⅰ","Ⅱ")))))))</f>
        <v/>
      </c>
      <c r="J37" s="57"/>
      <c r="K37" s="67"/>
      <c r="L37" s="763"/>
      <c r="M37" s="765"/>
      <c r="N37" s="750" t="str">
        <f>IF($M37="","",VLOOKUP($M37,データベース!$B$3:$K$59,2,FALSE))</f>
        <v/>
      </c>
      <c r="O37" s="59" t="str">
        <f>IF($M37="","",VLOOKUP($M37,データベース!$B$3:$K$59,3,FALSE))</f>
        <v/>
      </c>
      <c r="P37" s="59" t="str">
        <f>IF($M37="","",VLOOKUP($M37,データベース!$B$3:$K$59,4,FALSE))</f>
        <v/>
      </c>
      <c r="Q37" s="59" t="str">
        <f>IF($M37="","",VLOOKUP($M37,データベース!$B$3:$K$59,5,FALSE))</f>
        <v/>
      </c>
      <c r="R37" s="60" t="str">
        <f>IF($M37="","",VLOOKUP($M37,データベース!$B$3:$K$59,6,FALSE))</f>
        <v/>
      </c>
      <c r="S37" s="765"/>
      <c r="T37" s="750" t="str">
        <f>IF(S37="","",VLOOKUP(S37,データベース!$B$3:$K$59,2,FALSE))</f>
        <v/>
      </c>
      <c r="U37" s="59" t="str">
        <f>IF(S37="","",VLOOKUP(S37,データベース!$B$3:$K$59,3,FALSE))</f>
        <v/>
      </c>
      <c r="V37" s="59" t="str">
        <f>IF(S37="","",VLOOKUP(S37,データベース!$B$3:$K$59,4,FALSE))</f>
        <v/>
      </c>
      <c r="W37" s="59" t="str">
        <f>IF(S37="","",VLOOKUP(S37,データベース!$B$3:$K$59,5,FALSE))</f>
        <v/>
      </c>
      <c r="X37" s="60" t="str">
        <f>IF(S37="","",VLOOKUP(S37,データベース!$B$3:$K$59,6,FALSE))</f>
        <v/>
      </c>
      <c r="Y37" s="752" t="str">
        <f>IF(AA37="","",VLOOKUP(AA38,データベース!$V$5:$W$11,2,FALSE))</f>
        <v/>
      </c>
      <c r="Z37" s="752" t="str">
        <f>IF(AA37="","",INDEX(データベース!$Q$5:$T$11,MATCH(AA38,データベース!$P$5:$P$11,0),MATCH(AA37,データベース!$Q$4:$T$4,0)))</f>
        <v/>
      </c>
      <c r="AA37" s="55"/>
      <c r="AB37" s="754"/>
      <c r="AC37" s="746"/>
      <c r="AD37" s="745"/>
      <c r="AE37" s="748"/>
      <c r="AH37" s="756"/>
      <c r="AI37" s="81"/>
      <c r="AJ37" s="81"/>
      <c r="AK37" s="81"/>
      <c r="AL37" s="81"/>
      <c r="AM37" s="81"/>
    </row>
    <row r="38" spans="1:39" s="2" customFormat="1" ht="16.5" customHeight="1" thickBot="1">
      <c r="A38" s="758"/>
      <c r="B38" s="760"/>
      <c r="C38" s="762"/>
      <c r="D38" s="72"/>
      <c r="E38" s="73"/>
      <c r="F38" s="74"/>
      <c r="G38" s="75"/>
      <c r="H38" s="76"/>
      <c r="I38" s="112" t="str">
        <f>IF(D38="","",IF(F38="","Ⅳ",IF(F38=0,"Ⅳ",IF(F38="い",IF(E38=F38,"Ⅰ","Ⅳ"),IFERROR(IF(VLOOKUP(E38,データベース!$Y$5:$Z$15,2,FALSE)&lt;=VLOOKUP(F38,データベース!$Y$5:$Z$15,2,FALSE),"Ⅰ","Ⅱ"),IF(E38="","",IF(E38&lt;=F38,"Ⅰ","Ⅱ")))))))</f>
        <v/>
      </c>
      <c r="J38" s="61"/>
      <c r="K38" s="66"/>
      <c r="L38" s="764"/>
      <c r="M38" s="766"/>
      <c r="N38" s="751"/>
      <c r="O38" s="63" t="str">
        <f>IF($M37="","",VLOOKUP($M37,データベース!$B$3:$K$59,7,FALSE))</f>
        <v/>
      </c>
      <c r="P38" s="63" t="str">
        <f>IF($M37="","",VLOOKUP($M37,データベース!$B$3:$K$59,8,FALSE))</f>
        <v/>
      </c>
      <c r="Q38" s="63" t="str">
        <f>IF($M37="","",VLOOKUP($M37,データベース!$B$3:$K$59,9,FALSE))</f>
        <v/>
      </c>
      <c r="R38" s="64" t="str">
        <f>IF($M37="","",VLOOKUP($M37,データベース!$B$3:$K$59,10,FALSE))</f>
        <v/>
      </c>
      <c r="S38" s="766"/>
      <c r="T38" s="751"/>
      <c r="U38" s="63" t="str">
        <f>IF(S37="","",VLOOKUP(S37,データベース!$B$3:$K$59,7,FALSE))</f>
        <v/>
      </c>
      <c r="V38" s="63" t="str">
        <f>IF(S37="","",VLOOKUP(S37,データベース!$B$3:$K$59,8,FALSE))</f>
        <v/>
      </c>
      <c r="W38" s="63" t="str">
        <f>IF(S37="","",VLOOKUP(S37,データベース!$B$3:$K$59,9,FALSE))</f>
        <v/>
      </c>
      <c r="X38" s="64" t="str">
        <f>IF(S37="","",VLOOKUP(S37,データベース!$B$3:$K$59,10,FALSE))</f>
        <v/>
      </c>
      <c r="Y38" s="753"/>
      <c r="Z38" s="753"/>
      <c r="AA38" s="56"/>
      <c r="AB38" s="755"/>
      <c r="AC38" s="747"/>
      <c r="AD38" s="745"/>
      <c r="AE38" s="749"/>
      <c r="AH38" s="756"/>
      <c r="AI38" s="81"/>
      <c r="AJ38" s="81"/>
      <c r="AK38" s="81"/>
      <c r="AL38" s="81"/>
      <c r="AM38" s="81"/>
    </row>
    <row r="39" spans="1:39" s="2" customFormat="1" ht="16.5" customHeight="1">
      <c r="A39" s="757">
        <v>18</v>
      </c>
      <c r="B39" s="759"/>
      <c r="C39" s="761"/>
      <c r="D39" s="77"/>
      <c r="E39" s="69"/>
      <c r="F39" s="70"/>
      <c r="G39" s="71"/>
      <c r="H39" s="71"/>
      <c r="I39" s="109" t="str">
        <f>IF(D39="","",IF(F39="","Ⅳ",IF(F39=0,"Ⅳ",IF(F39="い",IF(E39=F39,"Ⅰ","Ⅳ"),IFERROR(IF(VLOOKUP(E39,データベース!$Y$5:$Z$15,2,FALSE)&lt;=VLOOKUP(F39,データベース!$Y$5:$Z$15,2,FALSE),"Ⅰ","Ⅱ"),IF(E39="","",IF(E39&lt;=F39,"Ⅰ","Ⅱ")))))))</f>
        <v/>
      </c>
      <c r="J39" s="57"/>
      <c r="K39" s="67"/>
      <c r="L39" s="763"/>
      <c r="M39" s="765"/>
      <c r="N39" s="750" t="str">
        <f>IF($M39="","",VLOOKUP($M39,データベース!$B$3:$K$59,2,FALSE))</f>
        <v/>
      </c>
      <c r="O39" s="59" t="str">
        <f>IF($M39="","",VLOOKUP($M39,データベース!$B$3:$K$59,3,FALSE))</f>
        <v/>
      </c>
      <c r="P39" s="59" t="str">
        <f>IF($M39="","",VLOOKUP($M39,データベース!$B$3:$K$59,4,FALSE))</f>
        <v/>
      </c>
      <c r="Q39" s="59" t="str">
        <f>IF($M39="","",VLOOKUP($M39,データベース!$B$3:$K$59,5,FALSE))</f>
        <v/>
      </c>
      <c r="R39" s="60" t="str">
        <f>IF($M39="","",VLOOKUP($M39,データベース!$B$3:$K$59,6,FALSE))</f>
        <v/>
      </c>
      <c r="S39" s="765"/>
      <c r="T39" s="750" t="str">
        <f>IF(S39="","",VLOOKUP(S39,データベース!$B$3:$K$59,2,FALSE))</f>
        <v/>
      </c>
      <c r="U39" s="59" t="str">
        <f>IF(S39="","",VLOOKUP(S39,データベース!$B$3:$K$59,3,FALSE))</f>
        <v/>
      </c>
      <c r="V39" s="59" t="str">
        <f>IF(S39="","",VLOOKUP(S39,データベース!$B$3:$K$59,4,FALSE))</f>
        <v/>
      </c>
      <c r="W39" s="59" t="str">
        <f>IF(S39="","",VLOOKUP(S39,データベース!$B$3:$K$59,5,FALSE))</f>
        <v/>
      </c>
      <c r="X39" s="60" t="str">
        <f>IF(S39="","",VLOOKUP(S39,データベース!$B$3:$K$59,6,FALSE))</f>
        <v/>
      </c>
      <c r="Y39" s="752" t="str">
        <f>IF(AA39="","",VLOOKUP(AA40,データベース!$V$5:$W$11,2,FALSE))</f>
        <v/>
      </c>
      <c r="Z39" s="752" t="str">
        <f>IF(AA39="","",INDEX(データベース!$Q$5:$T$11,MATCH(AA40,データベース!$P$5:$P$11,0),MATCH(AA39,データベース!$Q$4:$T$4,0)))</f>
        <v/>
      </c>
      <c r="AA39" s="55"/>
      <c r="AB39" s="754"/>
      <c r="AC39" s="741"/>
      <c r="AD39" s="743"/>
      <c r="AE39" s="748"/>
      <c r="AH39" s="756"/>
      <c r="AI39" s="81"/>
      <c r="AJ39" s="81"/>
      <c r="AK39" s="81"/>
      <c r="AL39" s="81"/>
      <c r="AM39" s="81"/>
    </row>
    <row r="40" spans="1:39" s="2" customFormat="1" ht="16.5" customHeight="1" thickBot="1">
      <c r="A40" s="758"/>
      <c r="B40" s="760"/>
      <c r="C40" s="762"/>
      <c r="D40" s="72"/>
      <c r="E40" s="73"/>
      <c r="F40" s="74"/>
      <c r="G40" s="75"/>
      <c r="H40" s="76"/>
      <c r="I40" s="112" t="str">
        <f>IF(D40="","",IF(F40="","Ⅳ",IF(F40=0,"Ⅳ",IF(F40="い",IF(E40=F40,"Ⅰ","Ⅳ"),IFERROR(IF(VLOOKUP(E40,データベース!$Y$5:$Z$15,2,FALSE)&lt;=VLOOKUP(F40,データベース!$Y$5:$Z$15,2,FALSE),"Ⅰ","Ⅱ"),IF(E40="","",IF(E40&lt;=F40,"Ⅰ","Ⅱ")))))))</f>
        <v/>
      </c>
      <c r="J40" s="61"/>
      <c r="K40" s="66"/>
      <c r="L40" s="764"/>
      <c r="M40" s="766"/>
      <c r="N40" s="751"/>
      <c r="O40" s="63" t="str">
        <f>IF($M39="","",VLOOKUP($M39,データベース!$B$3:$K$59,7,FALSE))</f>
        <v/>
      </c>
      <c r="P40" s="63" t="str">
        <f>IF($M39="","",VLOOKUP($M39,データベース!$B$3:$K$59,8,FALSE))</f>
        <v/>
      </c>
      <c r="Q40" s="63" t="str">
        <f>IF($M39="","",VLOOKUP($M39,データベース!$B$3:$K$59,9,FALSE))</f>
        <v/>
      </c>
      <c r="R40" s="64" t="str">
        <f>IF($M39="","",VLOOKUP($M39,データベース!$B$3:$K$59,10,FALSE))</f>
        <v/>
      </c>
      <c r="S40" s="766"/>
      <c r="T40" s="751"/>
      <c r="U40" s="63" t="str">
        <f>IF(S39="","",VLOOKUP(S39,データベース!$B$3:$K$59,7,FALSE))</f>
        <v/>
      </c>
      <c r="V40" s="63" t="str">
        <f>IF(S39="","",VLOOKUP(S39,データベース!$B$3:$K$59,8,FALSE))</f>
        <v/>
      </c>
      <c r="W40" s="63" t="str">
        <f>IF(S39="","",VLOOKUP(S39,データベース!$B$3:$K$59,9,FALSE))</f>
        <v/>
      </c>
      <c r="X40" s="64" t="str">
        <f>IF(S39="","",VLOOKUP(S39,データベース!$B$3:$K$59,10,FALSE))</f>
        <v/>
      </c>
      <c r="Y40" s="753"/>
      <c r="Z40" s="753"/>
      <c r="AA40" s="56"/>
      <c r="AB40" s="755"/>
      <c r="AC40" s="742"/>
      <c r="AD40" s="744"/>
      <c r="AE40" s="749"/>
      <c r="AH40" s="756"/>
      <c r="AI40" s="81"/>
      <c r="AJ40" s="81"/>
      <c r="AK40" s="81"/>
      <c r="AL40" s="81"/>
      <c r="AM40" s="81"/>
    </row>
    <row r="41" spans="1:39" s="2" customFormat="1" ht="16.5" customHeight="1">
      <c r="A41" s="757">
        <v>19</v>
      </c>
      <c r="B41" s="759"/>
      <c r="C41" s="761"/>
      <c r="D41" s="77"/>
      <c r="E41" s="69"/>
      <c r="F41" s="70"/>
      <c r="G41" s="71"/>
      <c r="H41" s="71"/>
      <c r="I41" s="109" t="str">
        <f>IF(D41="","",IF(F41="","Ⅳ",IF(F41=0,"Ⅳ",IF(F41="い",IF(E41=F41,"Ⅰ","Ⅳ"),IFERROR(IF(VLOOKUP(E41,データベース!$Y$5:$Z$15,2,FALSE)&lt;=VLOOKUP(F41,データベース!$Y$5:$Z$15,2,FALSE),"Ⅰ","Ⅱ"),IF(E41="","",IF(E41&lt;=F41,"Ⅰ","Ⅱ")))))))</f>
        <v/>
      </c>
      <c r="J41" s="57"/>
      <c r="K41" s="67"/>
      <c r="L41" s="763"/>
      <c r="M41" s="765"/>
      <c r="N41" s="750" t="str">
        <f>IF($M41="","",VLOOKUP($M41,データベース!$B$3:$K$59,2,FALSE))</f>
        <v/>
      </c>
      <c r="O41" s="59" t="str">
        <f>IF($M41="","",VLOOKUP($M41,データベース!$B$3:$K$59,3,FALSE))</f>
        <v/>
      </c>
      <c r="P41" s="59" t="str">
        <f>IF($M41="","",VLOOKUP($M41,データベース!$B$3:$K$59,4,FALSE))</f>
        <v/>
      </c>
      <c r="Q41" s="59" t="str">
        <f>IF($M41="","",VLOOKUP($M41,データベース!$B$3:$K$59,5,FALSE))</f>
        <v/>
      </c>
      <c r="R41" s="60" t="str">
        <f>IF($M41="","",VLOOKUP($M41,データベース!$B$3:$K$59,6,FALSE))</f>
        <v/>
      </c>
      <c r="S41" s="765"/>
      <c r="T41" s="750" t="str">
        <f>IF(S41="","",VLOOKUP(S41,データベース!$B$3:$K$59,2,FALSE))</f>
        <v/>
      </c>
      <c r="U41" s="59" t="str">
        <f>IF(S41="","",VLOOKUP(S41,データベース!$B$3:$K$59,3,FALSE))</f>
        <v/>
      </c>
      <c r="V41" s="59" t="str">
        <f>IF(S41="","",VLOOKUP(S41,データベース!$B$3:$K$59,4,FALSE))</f>
        <v/>
      </c>
      <c r="W41" s="59" t="str">
        <f>IF(S41="","",VLOOKUP(S41,データベース!$B$3:$K$59,5,FALSE))</f>
        <v/>
      </c>
      <c r="X41" s="60" t="str">
        <f>IF(S41="","",VLOOKUP(S41,データベース!$B$3:$K$59,6,FALSE))</f>
        <v/>
      </c>
      <c r="Y41" s="752" t="str">
        <f>IF(AA41="","",VLOOKUP(AA42,データベース!$V$5:$W$11,2,FALSE))</f>
        <v/>
      </c>
      <c r="Z41" s="752" t="str">
        <f>IF(AA41="","",INDEX(データベース!$Q$5:$T$11,MATCH(AA42,データベース!$P$5:$P$11,0),MATCH(AA41,データベース!$Q$4:$T$4,0)))</f>
        <v/>
      </c>
      <c r="AA41" s="55"/>
      <c r="AB41" s="754"/>
      <c r="AC41" s="746"/>
      <c r="AD41" s="745"/>
      <c r="AE41" s="748"/>
      <c r="AH41" s="756"/>
      <c r="AI41" s="81"/>
      <c r="AJ41" s="81"/>
      <c r="AK41" s="81"/>
      <c r="AL41" s="81"/>
      <c r="AM41" s="81"/>
    </row>
    <row r="42" spans="1:39" s="2" customFormat="1" ht="16.5" customHeight="1" thickBot="1">
      <c r="A42" s="758"/>
      <c r="B42" s="760"/>
      <c r="C42" s="762"/>
      <c r="D42" s="72"/>
      <c r="E42" s="73"/>
      <c r="F42" s="74"/>
      <c r="G42" s="75"/>
      <c r="H42" s="76"/>
      <c r="I42" s="112" t="str">
        <f>IF(D42="","",IF(F42="","Ⅳ",IF(F42=0,"Ⅳ",IF(F42="い",IF(E42=F42,"Ⅰ","Ⅳ"),IFERROR(IF(VLOOKUP(E42,データベース!$Y$5:$Z$15,2,FALSE)&lt;=VLOOKUP(F42,データベース!$Y$5:$Z$15,2,FALSE),"Ⅰ","Ⅱ"),IF(E42="","",IF(E42&lt;=F42,"Ⅰ","Ⅱ")))))))</f>
        <v/>
      </c>
      <c r="J42" s="61"/>
      <c r="K42" s="66"/>
      <c r="L42" s="764"/>
      <c r="M42" s="766"/>
      <c r="N42" s="751"/>
      <c r="O42" s="63" t="str">
        <f>IF($M41="","",VLOOKUP($M41,データベース!$B$3:$K$59,7,FALSE))</f>
        <v/>
      </c>
      <c r="P42" s="63" t="str">
        <f>IF($M41="","",VLOOKUP($M41,データベース!$B$3:$K$59,8,FALSE))</f>
        <v/>
      </c>
      <c r="Q42" s="63" t="str">
        <f>IF($M41="","",VLOOKUP($M41,データベース!$B$3:$K$59,9,FALSE))</f>
        <v/>
      </c>
      <c r="R42" s="64" t="str">
        <f>IF($M41="","",VLOOKUP($M41,データベース!$B$3:$K$59,10,FALSE))</f>
        <v/>
      </c>
      <c r="S42" s="766"/>
      <c r="T42" s="751"/>
      <c r="U42" s="63" t="str">
        <f>IF(S41="","",VLOOKUP(S41,データベース!$B$3:$K$59,7,FALSE))</f>
        <v/>
      </c>
      <c r="V42" s="63" t="str">
        <f>IF(S41="","",VLOOKUP(S41,データベース!$B$3:$K$59,8,FALSE))</f>
        <v/>
      </c>
      <c r="W42" s="63" t="str">
        <f>IF(S41="","",VLOOKUP(S41,データベース!$B$3:$K$59,9,FALSE))</f>
        <v/>
      </c>
      <c r="X42" s="64" t="str">
        <f>IF(S41="","",VLOOKUP(S41,データベース!$B$3:$K$59,10,FALSE))</f>
        <v/>
      </c>
      <c r="Y42" s="753"/>
      <c r="Z42" s="753"/>
      <c r="AA42" s="56"/>
      <c r="AB42" s="755"/>
      <c r="AC42" s="742"/>
      <c r="AD42" s="744"/>
      <c r="AE42" s="749"/>
      <c r="AH42" s="756"/>
      <c r="AI42" s="81"/>
      <c r="AJ42" s="81"/>
      <c r="AK42" s="81"/>
      <c r="AL42" s="81"/>
      <c r="AM42" s="81"/>
    </row>
    <row r="43" spans="1:39" s="2" customFormat="1" ht="16.5" customHeight="1">
      <c r="A43" s="757">
        <v>20</v>
      </c>
      <c r="B43" s="759"/>
      <c r="C43" s="761"/>
      <c r="D43" s="77"/>
      <c r="E43" s="69"/>
      <c r="F43" s="70"/>
      <c r="G43" s="71"/>
      <c r="H43" s="71"/>
      <c r="I43" s="109" t="str">
        <f>IF(D43="","",IF(F43="","Ⅳ",IF(F43=0,"Ⅳ",IF(F43="い",IF(E43=F43,"Ⅰ","Ⅳ"),IFERROR(IF(VLOOKUP(E43,データベース!$Y$5:$Z$15,2,FALSE)&lt;=VLOOKUP(F43,データベース!$Y$5:$Z$15,2,FALSE),"Ⅰ","Ⅱ"),IF(E43="","",IF(E43&lt;=F43,"Ⅰ","Ⅱ")))))))</f>
        <v/>
      </c>
      <c r="J43" s="57"/>
      <c r="K43" s="67"/>
      <c r="L43" s="763"/>
      <c r="M43" s="765"/>
      <c r="N43" s="750" t="str">
        <f>IF($M43="","",VLOOKUP($M43,データベース!$B$3:$K$59,2,FALSE))</f>
        <v/>
      </c>
      <c r="O43" s="59" t="str">
        <f>IF($M43="","",VLOOKUP($M43,データベース!$B$3:$K$59,3,FALSE))</f>
        <v/>
      </c>
      <c r="P43" s="59" t="str">
        <f>IF($M43="","",VLOOKUP($M43,データベース!$B$3:$K$59,4,FALSE))</f>
        <v/>
      </c>
      <c r="Q43" s="59" t="str">
        <f>IF($M43="","",VLOOKUP($M43,データベース!$B$3:$K$59,5,FALSE))</f>
        <v/>
      </c>
      <c r="R43" s="60" t="str">
        <f>IF($M43="","",VLOOKUP($M43,データベース!$B$3:$K$59,6,FALSE))</f>
        <v/>
      </c>
      <c r="S43" s="765"/>
      <c r="T43" s="750" t="str">
        <f>IF(S43="","",VLOOKUP(S43,データベース!$B$3:$K$59,2,FALSE))</f>
        <v/>
      </c>
      <c r="U43" s="59" t="str">
        <f>IF(S43="","",VLOOKUP(S43,データベース!$B$3:$K$59,3,FALSE))</f>
        <v/>
      </c>
      <c r="V43" s="59" t="str">
        <f>IF(S43="","",VLOOKUP(S43,データベース!$B$3:$K$59,4,FALSE))</f>
        <v/>
      </c>
      <c r="W43" s="59" t="str">
        <f>IF(S43="","",VLOOKUP(S43,データベース!$B$3:$K$59,5,FALSE))</f>
        <v/>
      </c>
      <c r="X43" s="60" t="str">
        <f>IF(S43="","",VLOOKUP(S43,データベース!$B$3:$K$59,6,FALSE))</f>
        <v/>
      </c>
      <c r="Y43" s="752" t="str">
        <f>IF(AA43="","",VLOOKUP(AA44,データベース!$V$5:$W$11,2,FALSE))</f>
        <v/>
      </c>
      <c r="Z43" s="752" t="str">
        <f>IF(AA43="","",INDEX(データベース!$Q$5:$T$11,MATCH(AA44,データベース!$P$5:$P$11,0),MATCH(AA43,データベース!$Q$4:$T$4,0)))</f>
        <v/>
      </c>
      <c r="AA43" s="55"/>
      <c r="AB43" s="754"/>
      <c r="AC43" s="741"/>
      <c r="AD43" s="743"/>
      <c r="AE43" s="748"/>
      <c r="AH43" s="756"/>
      <c r="AI43" s="81"/>
      <c r="AJ43" s="81"/>
      <c r="AK43" s="81"/>
      <c r="AL43" s="81"/>
      <c r="AM43" s="81"/>
    </row>
    <row r="44" spans="1:39" s="2" customFormat="1" ht="16.5" customHeight="1" thickBot="1">
      <c r="A44" s="758"/>
      <c r="B44" s="760"/>
      <c r="C44" s="762"/>
      <c r="D44" s="72"/>
      <c r="E44" s="73"/>
      <c r="F44" s="74"/>
      <c r="G44" s="75"/>
      <c r="H44" s="76"/>
      <c r="I44" s="112" t="str">
        <f>IF(D44="","",IF(F44="","Ⅳ",IF(F44=0,"Ⅳ",IF(F44="い",IF(E44=F44,"Ⅰ","Ⅳ"),IFERROR(IF(VLOOKUP(E44,データベース!$Y$5:$Z$15,2,FALSE)&lt;=VLOOKUP(F44,データベース!$Y$5:$Z$15,2,FALSE),"Ⅰ","Ⅱ"),IF(E44="","",IF(E44&lt;=F44,"Ⅰ","Ⅱ")))))))</f>
        <v/>
      </c>
      <c r="J44" s="61"/>
      <c r="K44" s="66"/>
      <c r="L44" s="764"/>
      <c r="M44" s="766"/>
      <c r="N44" s="751"/>
      <c r="O44" s="63" t="str">
        <f>IF($M43="","",VLOOKUP($M43,データベース!$B$3:$K$59,7,FALSE))</f>
        <v/>
      </c>
      <c r="P44" s="63" t="str">
        <f>IF($M43="","",VLOOKUP($M43,データベース!$B$3:$K$59,8,FALSE))</f>
        <v/>
      </c>
      <c r="Q44" s="63" t="str">
        <f>IF($M43="","",VLOOKUP($M43,データベース!$B$3:$K$59,9,FALSE))</f>
        <v/>
      </c>
      <c r="R44" s="64" t="str">
        <f>IF($M43="","",VLOOKUP($M43,データベース!$B$3:$K$59,10,FALSE))</f>
        <v/>
      </c>
      <c r="S44" s="766"/>
      <c r="T44" s="751"/>
      <c r="U44" s="63" t="str">
        <f>IF(S43="","",VLOOKUP(S43,データベース!$B$3:$K$59,7,FALSE))</f>
        <v/>
      </c>
      <c r="V44" s="63" t="str">
        <f>IF(S43="","",VLOOKUP(S43,データベース!$B$3:$K$59,8,FALSE))</f>
        <v/>
      </c>
      <c r="W44" s="63" t="str">
        <f>IF(S43="","",VLOOKUP(S43,データベース!$B$3:$K$59,9,FALSE))</f>
        <v/>
      </c>
      <c r="X44" s="64" t="str">
        <f>IF(S43="","",VLOOKUP(S43,データベース!$B$3:$K$59,10,FALSE))</f>
        <v/>
      </c>
      <c r="Y44" s="753"/>
      <c r="Z44" s="753"/>
      <c r="AA44" s="56"/>
      <c r="AB44" s="755"/>
      <c r="AC44" s="742"/>
      <c r="AD44" s="744"/>
      <c r="AE44" s="749"/>
      <c r="AH44" s="756"/>
      <c r="AI44" s="81"/>
      <c r="AJ44" s="81"/>
      <c r="AK44" s="81"/>
      <c r="AL44" s="81"/>
      <c r="AM44" s="81"/>
    </row>
    <row r="45" spans="1:39" s="2" customFormat="1" ht="16.5" customHeight="1">
      <c r="A45" s="757">
        <v>21</v>
      </c>
      <c r="B45" s="759"/>
      <c r="C45" s="761"/>
      <c r="D45" s="77"/>
      <c r="E45" s="69"/>
      <c r="F45" s="70"/>
      <c r="G45" s="71"/>
      <c r="H45" s="71"/>
      <c r="I45" s="109" t="str">
        <f>IF(D45="","",IF(F45="","Ⅳ",IF(F45=0,"Ⅳ",IF(F45="い",IF(E45=F45,"Ⅰ","Ⅳ"),IFERROR(IF(VLOOKUP(E45,データベース!$Y$5:$Z$15,2,FALSE)&lt;=VLOOKUP(F45,データベース!$Y$5:$Z$15,2,FALSE),"Ⅰ","Ⅱ"),IF(E45="","",IF(E45&lt;=F45,"Ⅰ","Ⅱ")))))))</f>
        <v/>
      </c>
      <c r="J45" s="57"/>
      <c r="K45" s="67"/>
      <c r="L45" s="763"/>
      <c r="M45" s="765"/>
      <c r="N45" s="750" t="str">
        <f>IF($M45="","",VLOOKUP($M45,データベース!$B$3:$K$59,2,FALSE))</f>
        <v/>
      </c>
      <c r="O45" s="59" t="str">
        <f>IF($M45="","",VLOOKUP($M45,データベース!$B$3:$K$59,3,FALSE))</f>
        <v/>
      </c>
      <c r="P45" s="59" t="str">
        <f>IF($M45="","",VLOOKUP($M45,データベース!$B$3:$K$59,4,FALSE))</f>
        <v/>
      </c>
      <c r="Q45" s="59" t="str">
        <f>IF($M45="","",VLOOKUP($M45,データベース!$B$3:$K$59,5,FALSE))</f>
        <v/>
      </c>
      <c r="R45" s="60" t="str">
        <f>IF($M45="","",VLOOKUP($M45,データベース!$B$3:$K$59,6,FALSE))</f>
        <v/>
      </c>
      <c r="S45" s="765"/>
      <c r="T45" s="750" t="str">
        <f>IF(S45="","",VLOOKUP(S45,データベース!$B$3:$K$59,2,FALSE))</f>
        <v/>
      </c>
      <c r="U45" s="59" t="str">
        <f>IF(S45="","",VLOOKUP(S45,データベース!$B$3:$K$59,3,FALSE))</f>
        <v/>
      </c>
      <c r="V45" s="59" t="str">
        <f>IF(S45="","",VLOOKUP(S45,データベース!$B$3:$K$59,4,FALSE))</f>
        <v/>
      </c>
      <c r="W45" s="59" t="str">
        <f>IF(S45="","",VLOOKUP(S45,データベース!$B$3:$K$59,5,FALSE))</f>
        <v/>
      </c>
      <c r="X45" s="60" t="str">
        <f>IF(S45="","",VLOOKUP(S45,データベース!$B$3:$K$59,6,FALSE))</f>
        <v/>
      </c>
      <c r="Y45" s="752" t="str">
        <f>IF(AA45="","",VLOOKUP(AA46,データベース!$V$5:$W$11,2,FALSE))</f>
        <v/>
      </c>
      <c r="Z45" s="752" t="str">
        <f>IF(AA45="","",INDEX(データベース!$Q$5:$T$11,MATCH(AA46,データベース!$P$5:$P$11,0),MATCH(AA45,データベース!$Q$4:$T$4,0)))</f>
        <v/>
      </c>
      <c r="AA45" s="55"/>
      <c r="AB45" s="754"/>
      <c r="AC45" s="741"/>
      <c r="AD45" s="743"/>
      <c r="AE45" s="748"/>
      <c r="AH45" s="81"/>
    </row>
    <row r="46" spans="1:39" s="2" customFormat="1" ht="16.5" customHeight="1" thickBot="1">
      <c r="A46" s="758"/>
      <c r="B46" s="760"/>
      <c r="C46" s="762"/>
      <c r="D46" s="72"/>
      <c r="E46" s="73"/>
      <c r="F46" s="74"/>
      <c r="G46" s="75"/>
      <c r="H46" s="76"/>
      <c r="I46" s="112" t="str">
        <f>IF(D46="","",IF(F46="","Ⅳ",IF(F46=0,"Ⅳ",IF(F46="い",IF(E46=F46,"Ⅰ","Ⅳ"),IFERROR(IF(VLOOKUP(E46,データベース!$Y$5:$Z$15,2,FALSE)&lt;=VLOOKUP(F46,データベース!$Y$5:$Z$15,2,FALSE),"Ⅰ","Ⅱ"),IF(E46="","",IF(E46&lt;=F46,"Ⅰ","Ⅱ")))))))</f>
        <v/>
      </c>
      <c r="J46" s="61"/>
      <c r="K46" s="66"/>
      <c r="L46" s="764"/>
      <c r="M46" s="766"/>
      <c r="N46" s="751"/>
      <c r="O46" s="63" t="str">
        <f>IF($M45="","",VLOOKUP($M45,データベース!$B$3:$K$59,7,FALSE))</f>
        <v/>
      </c>
      <c r="P46" s="63" t="str">
        <f>IF($M45="","",VLOOKUP($M45,データベース!$B$3:$K$59,8,FALSE))</f>
        <v/>
      </c>
      <c r="Q46" s="63" t="str">
        <f>IF($M45="","",VLOOKUP($M45,データベース!$B$3:$K$59,9,FALSE))</f>
        <v/>
      </c>
      <c r="R46" s="64" t="str">
        <f>IF($M45="","",VLOOKUP($M45,データベース!$B$3:$K$59,10,FALSE))</f>
        <v/>
      </c>
      <c r="S46" s="766"/>
      <c r="T46" s="751"/>
      <c r="U46" s="63" t="str">
        <f>IF(S45="","",VLOOKUP(S45,データベース!$B$3:$K$59,7,FALSE))</f>
        <v/>
      </c>
      <c r="V46" s="63" t="str">
        <f>IF(S45="","",VLOOKUP(S45,データベース!$B$3:$K$59,8,FALSE))</f>
        <v/>
      </c>
      <c r="W46" s="63" t="str">
        <f>IF(S45="","",VLOOKUP(S45,データベース!$B$3:$K$59,9,FALSE))</f>
        <v/>
      </c>
      <c r="X46" s="64" t="str">
        <f>IF(S45="","",VLOOKUP(S45,データベース!$B$3:$K$59,10,FALSE))</f>
        <v/>
      </c>
      <c r="Y46" s="753"/>
      <c r="Z46" s="753"/>
      <c r="AA46" s="56"/>
      <c r="AB46" s="755"/>
      <c r="AC46" s="742"/>
      <c r="AD46" s="744"/>
      <c r="AE46" s="749"/>
      <c r="AH46" s="81"/>
    </row>
    <row r="47" spans="1:39" s="2" customFormat="1" ht="16.5" customHeight="1">
      <c r="A47" s="757">
        <v>22</v>
      </c>
      <c r="B47" s="759"/>
      <c r="C47" s="761"/>
      <c r="D47" s="77"/>
      <c r="E47" s="69"/>
      <c r="F47" s="70"/>
      <c r="G47" s="71"/>
      <c r="H47" s="71"/>
      <c r="I47" s="109" t="str">
        <f>IF(D47="","",IF(F47="","Ⅳ",IF(F47=0,"Ⅳ",IF(F47="い",IF(E47=F47,"Ⅰ","Ⅳ"),IFERROR(IF(VLOOKUP(E47,データベース!$Y$5:$Z$15,2,FALSE)&lt;=VLOOKUP(F47,データベース!$Y$5:$Z$15,2,FALSE),"Ⅰ","Ⅱ"),IF(E47="","",IF(E47&lt;=F47,"Ⅰ","Ⅱ")))))))</f>
        <v/>
      </c>
      <c r="J47" s="57"/>
      <c r="K47" s="67"/>
      <c r="L47" s="763"/>
      <c r="M47" s="765"/>
      <c r="N47" s="750" t="str">
        <f>IF($M47="","",VLOOKUP($M47,データベース!$B$3:$K$59,2,FALSE))</f>
        <v/>
      </c>
      <c r="O47" s="59" t="str">
        <f>IF($M47="","",VLOOKUP($M47,データベース!$B$3:$K$59,3,FALSE))</f>
        <v/>
      </c>
      <c r="P47" s="59" t="str">
        <f>IF($M47="","",VLOOKUP($M47,データベース!$B$3:$K$59,4,FALSE))</f>
        <v/>
      </c>
      <c r="Q47" s="59" t="str">
        <f>IF($M47="","",VLOOKUP($M47,データベース!$B$3:$K$59,5,FALSE))</f>
        <v/>
      </c>
      <c r="R47" s="60" t="str">
        <f>IF($M47="","",VLOOKUP($M47,データベース!$B$3:$K$59,6,FALSE))</f>
        <v/>
      </c>
      <c r="S47" s="765"/>
      <c r="T47" s="750" t="str">
        <f>IF(S47="","",VLOOKUP(S47,データベース!$B$3:$K$59,2,FALSE))</f>
        <v/>
      </c>
      <c r="U47" s="59" t="str">
        <f>IF(S47="","",VLOOKUP(S47,データベース!$B$3:$K$59,3,FALSE))</f>
        <v/>
      </c>
      <c r="V47" s="59" t="str">
        <f>IF(S47="","",VLOOKUP(S47,データベース!$B$3:$K$59,4,FALSE))</f>
        <v/>
      </c>
      <c r="W47" s="59" t="str">
        <f>IF(S47="","",VLOOKUP(S47,データベース!$B$3:$K$59,5,FALSE))</f>
        <v/>
      </c>
      <c r="X47" s="60" t="str">
        <f>IF(S47="","",VLOOKUP(S47,データベース!$B$3:$K$59,6,FALSE))</f>
        <v/>
      </c>
      <c r="Y47" s="752" t="str">
        <f>IF(AA47="","",VLOOKUP(AA48,データベース!$V$5:$W$11,2,FALSE))</f>
        <v/>
      </c>
      <c r="Z47" s="752" t="str">
        <f>IF(AA47="","",INDEX(データベース!$Q$5:$T$11,MATCH(AA48,データベース!$P$5:$P$11,0),MATCH(AA47,データベース!$Q$4:$T$4,0)))</f>
        <v/>
      </c>
      <c r="AA47" s="55"/>
      <c r="AB47" s="754"/>
      <c r="AC47" s="746"/>
      <c r="AD47" s="745"/>
      <c r="AE47" s="748"/>
      <c r="AH47" s="756"/>
      <c r="AI47" s="81"/>
      <c r="AJ47" s="81"/>
      <c r="AK47" s="81"/>
      <c r="AL47" s="81"/>
      <c r="AM47" s="81"/>
    </row>
    <row r="48" spans="1:39" s="2" customFormat="1" ht="16.5" customHeight="1" thickBot="1">
      <c r="A48" s="758"/>
      <c r="B48" s="760"/>
      <c r="C48" s="762"/>
      <c r="D48" s="72"/>
      <c r="E48" s="73"/>
      <c r="F48" s="74"/>
      <c r="G48" s="75"/>
      <c r="H48" s="76"/>
      <c r="I48" s="112" t="str">
        <f>IF(D48="","",IF(F48="","Ⅳ",IF(F48=0,"Ⅳ",IF(F48="い",IF(E48=F48,"Ⅰ","Ⅳ"),IFERROR(IF(VLOOKUP(E48,データベース!$Y$5:$Z$15,2,FALSE)&lt;=VLOOKUP(F48,データベース!$Y$5:$Z$15,2,FALSE),"Ⅰ","Ⅱ"),IF(E48="","",IF(E48&lt;=F48,"Ⅰ","Ⅱ")))))))</f>
        <v/>
      </c>
      <c r="J48" s="61"/>
      <c r="K48" s="66"/>
      <c r="L48" s="764"/>
      <c r="M48" s="766"/>
      <c r="N48" s="751"/>
      <c r="O48" s="63" t="str">
        <f>IF($M47="","",VLOOKUP($M47,データベース!$B$3:$K$59,7,FALSE))</f>
        <v/>
      </c>
      <c r="P48" s="63" t="str">
        <f>IF($M47="","",VLOOKUP($M47,データベース!$B$3:$K$59,8,FALSE))</f>
        <v/>
      </c>
      <c r="Q48" s="63" t="str">
        <f>IF($M47="","",VLOOKUP($M47,データベース!$B$3:$K$59,9,FALSE))</f>
        <v/>
      </c>
      <c r="R48" s="64" t="str">
        <f>IF($M47="","",VLOOKUP($M47,データベース!$B$3:$K$59,10,FALSE))</f>
        <v/>
      </c>
      <c r="S48" s="766"/>
      <c r="T48" s="751"/>
      <c r="U48" s="63" t="str">
        <f>IF(S47="","",VLOOKUP(S47,データベース!$B$3:$K$59,7,FALSE))</f>
        <v/>
      </c>
      <c r="V48" s="63" t="str">
        <f>IF(S47="","",VLOOKUP(S47,データベース!$B$3:$K$59,8,FALSE))</f>
        <v/>
      </c>
      <c r="W48" s="63" t="str">
        <f>IF(S47="","",VLOOKUP(S47,データベース!$B$3:$K$59,9,FALSE))</f>
        <v/>
      </c>
      <c r="X48" s="64" t="str">
        <f>IF(S47="","",VLOOKUP(S47,データベース!$B$3:$K$59,10,FALSE))</f>
        <v/>
      </c>
      <c r="Y48" s="753"/>
      <c r="Z48" s="753"/>
      <c r="AA48" s="56"/>
      <c r="AB48" s="755"/>
      <c r="AC48" s="747"/>
      <c r="AD48" s="745"/>
      <c r="AE48" s="749"/>
      <c r="AH48" s="756"/>
      <c r="AI48" s="81"/>
      <c r="AJ48" s="81"/>
      <c r="AK48" s="81"/>
      <c r="AL48" s="81"/>
      <c r="AM48" s="81"/>
    </row>
    <row r="49" spans="1:39" s="2" customFormat="1" ht="16.5" customHeight="1">
      <c r="A49" s="757">
        <v>23</v>
      </c>
      <c r="B49" s="759"/>
      <c r="C49" s="761"/>
      <c r="D49" s="77"/>
      <c r="E49" s="69"/>
      <c r="F49" s="70"/>
      <c r="G49" s="71"/>
      <c r="H49" s="71"/>
      <c r="I49" s="109" t="str">
        <f>IF(D49="","",IF(F49="","Ⅳ",IF(F49=0,"Ⅳ",IF(F49="い",IF(E49=F49,"Ⅰ","Ⅳ"),IFERROR(IF(VLOOKUP(E49,データベース!$Y$5:$Z$15,2,FALSE)&lt;=VLOOKUP(F49,データベース!$Y$5:$Z$15,2,FALSE),"Ⅰ","Ⅱ"),IF(E49="","",IF(E49&lt;=F49,"Ⅰ","Ⅱ")))))))</f>
        <v/>
      </c>
      <c r="J49" s="57"/>
      <c r="K49" s="67"/>
      <c r="L49" s="763"/>
      <c r="M49" s="765"/>
      <c r="N49" s="750" t="str">
        <f>IF($M49="","",VLOOKUP($M49,データベース!$B$3:$K$59,2,FALSE))</f>
        <v/>
      </c>
      <c r="O49" s="59" t="str">
        <f>IF($M49="","",VLOOKUP($M49,データベース!$B$3:$K$59,3,FALSE))</f>
        <v/>
      </c>
      <c r="P49" s="59" t="str">
        <f>IF($M49="","",VLOOKUP($M49,データベース!$B$3:$K$59,4,FALSE))</f>
        <v/>
      </c>
      <c r="Q49" s="59" t="str">
        <f>IF($M49="","",VLOOKUP($M49,データベース!$B$3:$K$59,5,FALSE))</f>
        <v/>
      </c>
      <c r="R49" s="60" t="str">
        <f>IF($M49="","",VLOOKUP($M49,データベース!$B$3:$K$59,6,FALSE))</f>
        <v/>
      </c>
      <c r="S49" s="765"/>
      <c r="T49" s="750" t="str">
        <f>IF(S49="","",VLOOKUP(S49,データベース!$B$3:$K$59,2,FALSE))</f>
        <v/>
      </c>
      <c r="U49" s="59" t="str">
        <f>IF(S49="","",VLOOKUP(S49,データベース!$B$3:$K$59,3,FALSE))</f>
        <v/>
      </c>
      <c r="V49" s="59" t="str">
        <f>IF(S49="","",VLOOKUP(S49,データベース!$B$3:$K$59,4,FALSE))</f>
        <v/>
      </c>
      <c r="W49" s="59" t="str">
        <f>IF(S49="","",VLOOKUP(S49,データベース!$B$3:$K$59,5,FALSE))</f>
        <v/>
      </c>
      <c r="X49" s="60" t="str">
        <f>IF(S49="","",VLOOKUP(S49,データベース!$B$3:$K$59,6,FALSE))</f>
        <v/>
      </c>
      <c r="Y49" s="752" t="str">
        <f>IF(AA49="","",VLOOKUP(AA50,データベース!$V$5:$W$11,2,FALSE))</f>
        <v/>
      </c>
      <c r="Z49" s="752" t="str">
        <f>IF(AA49="","",INDEX(データベース!$Q$5:$T$11,MATCH(AA50,データベース!$P$5:$P$11,0),MATCH(AA49,データベース!$Q$4:$T$4,0)))</f>
        <v/>
      </c>
      <c r="AA49" s="55"/>
      <c r="AB49" s="754"/>
      <c r="AC49" s="741"/>
      <c r="AD49" s="743"/>
      <c r="AE49" s="748"/>
      <c r="AH49" s="756"/>
      <c r="AI49" s="81"/>
      <c r="AJ49" s="81"/>
      <c r="AK49" s="81"/>
      <c r="AL49" s="81"/>
      <c r="AM49" s="81"/>
    </row>
    <row r="50" spans="1:39" s="2" customFormat="1" ht="16.5" customHeight="1" thickBot="1">
      <c r="A50" s="758"/>
      <c r="B50" s="760"/>
      <c r="C50" s="762"/>
      <c r="D50" s="72"/>
      <c r="E50" s="73"/>
      <c r="F50" s="74"/>
      <c r="G50" s="75"/>
      <c r="H50" s="76"/>
      <c r="I50" s="112" t="str">
        <f>IF(D50="","",IF(F50="","Ⅳ",IF(F50=0,"Ⅳ",IF(F50="い",IF(E50=F50,"Ⅰ","Ⅳ"),IFERROR(IF(VLOOKUP(E50,データベース!$Y$5:$Z$15,2,FALSE)&lt;=VLOOKUP(F50,データベース!$Y$5:$Z$15,2,FALSE),"Ⅰ","Ⅱ"),IF(E50="","",IF(E50&lt;=F50,"Ⅰ","Ⅱ")))))))</f>
        <v/>
      </c>
      <c r="J50" s="61"/>
      <c r="K50" s="66"/>
      <c r="L50" s="764"/>
      <c r="M50" s="766"/>
      <c r="N50" s="751"/>
      <c r="O50" s="63" t="str">
        <f>IF($M49="","",VLOOKUP($M49,データベース!$B$3:$K$59,7,FALSE))</f>
        <v/>
      </c>
      <c r="P50" s="63" t="str">
        <f>IF($M49="","",VLOOKUP($M49,データベース!$B$3:$K$59,8,FALSE))</f>
        <v/>
      </c>
      <c r="Q50" s="63" t="str">
        <f>IF($M49="","",VLOOKUP($M49,データベース!$B$3:$K$59,9,FALSE))</f>
        <v/>
      </c>
      <c r="R50" s="64" t="str">
        <f>IF($M49="","",VLOOKUP($M49,データベース!$B$3:$K$59,10,FALSE))</f>
        <v/>
      </c>
      <c r="S50" s="766"/>
      <c r="T50" s="751"/>
      <c r="U50" s="63" t="str">
        <f>IF(S49="","",VLOOKUP(S49,データベース!$B$3:$K$59,7,FALSE))</f>
        <v/>
      </c>
      <c r="V50" s="63" t="str">
        <f>IF(S49="","",VLOOKUP(S49,データベース!$B$3:$K$59,8,FALSE))</f>
        <v/>
      </c>
      <c r="W50" s="63" t="str">
        <f>IF(S49="","",VLOOKUP(S49,データベース!$B$3:$K$59,9,FALSE))</f>
        <v/>
      </c>
      <c r="X50" s="64" t="str">
        <f>IF(S49="","",VLOOKUP(S49,データベース!$B$3:$K$59,10,FALSE))</f>
        <v/>
      </c>
      <c r="Y50" s="753"/>
      <c r="Z50" s="753"/>
      <c r="AA50" s="56"/>
      <c r="AB50" s="755"/>
      <c r="AC50" s="742"/>
      <c r="AD50" s="744"/>
      <c r="AE50" s="749"/>
      <c r="AH50" s="756"/>
      <c r="AI50" s="81"/>
      <c r="AJ50" s="81"/>
      <c r="AK50" s="81"/>
      <c r="AL50" s="81"/>
      <c r="AM50" s="81"/>
    </row>
    <row r="51" spans="1:39" s="2" customFormat="1" ht="16.5" customHeight="1">
      <c r="A51" s="757">
        <v>24</v>
      </c>
      <c r="B51" s="759"/>
      <c r="C51" s="761"/>
      <c r="D51" s="77"/>
      <c r="E51" s="69"/>
      <c r="F51" s="70"/>
      <c r="G51" s="71"/>
      <c r="H51" s="71"/>
      <c r="I51" s="109" t="str">
        <f>IF(D51="","",IF(F51="","Ⅳ",IF(F51=0,"Ⅳ",IF(F51="い",IF(E51=F51,"Ⅰ","Ⅳ"),IFERROR(IF(VLOOKUP(E51,データベース!$Y$5:$Z$15,2,FALSE)&lt;=VLOOKUP(F51,データベース!$Y$5:$Z$15,2,FALSE),"Ⅰ","Ⅱ"),IF(E51="","",IF(E51&lt;=F51,"Ⅰ","Ⅱ")))))))</f>
        <v/>
      </c>
      <c r="J51" s="57"/>
      <c r="K51" s="67"/>
      <c r="L51" s="763"/>
      <c r="M51" s="765"/>
      <c r="N51" s="750" t="str">
        <f>IF($M51="","",VLOOKUP($M51,データベース!$B$3:$K$59,2,FALSE))</f>
        <v/>
      </c>
      <c r="O51" s="59" t="str">
        <f>IF($M51="","",VLOOKUP($M51,データベース!$B$3:$K$59,3,FALSE))</f>
        <v/>
      </c>
      <c r="P51" s="59" t="str">
        <f>IF($M51="","",VLOOKUP($M51,データベース!$B$3:$K$59,4,FALSE))</f>
        <v/>
      </c>
      <c r="Q51" s="59" t="str">
        <f>IF($M51="","",VLOOKUP($M51,データベース!$B$3:$K$59,5,FALSE))</f>
        <v/>
      </c>
      <c r="R51" s="60" t="str">
        <f>IF($M51="","",VLOOKUP($M51,データベース!$B$3:$K$59,6,FALSE))</f>
        <v/>
      </c>
      <c r="S51" s="765"/>
      <c r="T51" s="750" t="str">
        <f>IF(S51="","",VLOOKUP(S51,データベース!$B$3:$K$59,2,FALSE))</f>
        <v/>
      </c>
      <c r="U51" s="59" t="str">
        <f>IF(S51="","",VLOOKUP(S51,データベース!$B$3:$K$59,3,FALSE))</f>
        <v/>
      </c>
      <c r="V51" s="59" t="str">
        <f>IF(S51="","",VLOOKUP(S51,データベース!$B$3:$K$59,4,FALSE))</f>
        <v/>
      </c>
      <c r="W51" s="59" t="str">
        <f>IF(S51="","",VLOOKUP(S51,データベース!$B$3:$K$59,5,FALSE))</f>
        <v/>
      </c>
      <c r="X51" s="60" t="str">
        <f>IF(S51="","",VLOOKUP(S51,データベース!$B$3:$K$59,6,FALSE))</f>
        <v/>
      </c>
      <c r="Y51" s="752" t="str">
        <f>IF(AA51="","",VLOOKUP(AA52,データベース!$V$5:$W$11,2,FALSE))</f>
        <v/>
      </c>
      <c r="Z51" s="752" t="str">
        <f>IF(AA51="","",INDEX(データベース!$Q$5:$T$11,MATCH(AA52,データベース!$P$5:$P$11,0),MATCH(AA51,データベース!$Q$4:$T$4,0)))</f>
        <v/>
      </c>
      <c r="AA51" s="55"/>
      <c r="AB51" s="754"/>
      <c r="AC51" s="746"/>
      <c r="AD51" s="745"/>
      <c r="AE51" s="748"/>
      <c r="AH51" s="756"/>
      <c r="AI51" s="81"/>
      <c r="AJ51" s="81"/>
      <c r="AK51" s="81"/>
      <c r="AL51" s="81"/>
      <c r="AM51" s="81"/>
    </row>
    <row r="52" spans="1:39" s="2" customFormat="1" ht="16.5" customHeight="1" thickBot="1">
      <c r="A52" s="758"/>
      <c r="B52" s="760"/>
      <c r="C52" s="762"/>
      <c r="D52" s="72"/>
      <c r="E52" s="73"/>
      <c r="F52" s="74"/>
      <c r="G52" s="75"/>
      <c r="H52" s="76"/>
      <c r="I52" s="112" t="str">
        <f>IF(D52="","",IF(F52="","Ⅳ",IF(F52=0,"Ⅳ",IF(F52="い",IF(E52=F52,"Ⅰ","Ⅳ"),IFERROR(IF(VLOOKUP(E52,データベース!$Y$5:$Z$15,2,FALSE)&lt;=VLOOKUP(F52,データベース!$Y$5:$Z$15,2,FALSE),"Ⅰ","Ⅱ"),IF(E52="","",IF(E52&lt;=F52,"Ⅰ","Ⅱ")))))))</f>
        <v/>
      </c>
      <c r="J52" s="61"/>
      <c r="K52" s="66"/>
      <c r="L52" s="764"/>
      <c r="M52" s="766"/>
      <c r="N52" s="751"/>
      <c r="O52" s="63" t="str">
        <f>IF($M51="","",VLOOKUP($M51,データベース!$B$3:$K$59,7,FALSE))</f>
        <v/>
      </c>
      <c r="P52" s="63" t="str">
        <f>IF($M51="","",VLOOKUP($M51,データベース!$B$3:$K$59,8,FALSE))</f>
        <v/>
      </c>
      <c r="Q52" s="63" t="str">
        <f>IF($M51="","",VLOOKUP($M51,データベース!$B$3:$K$59,9,FALSE))</f>
        <v/>
      </c>
      <c r="R52" s="64" t="str">
        <f>IF($M51="","",VLOOKUP($M51,データベース!$B$3:$K$59,10,FALSE))</f>
        <v/>
      </c>
      <c r="S52" s="766"/>
      <c r="T52" s="751"/>
      <c r="U52" s="63" t="str">
        <f>IF(S51="","",VLOOKUP(S51,データベース!$B$3:$K$59,7,FALSE))</f>
        <v/>
      </c>
      <c r="V52" s="63" t="str">
        <f>IF(S51="","",VLOOKUP(S51,データベース!$B$3:$K$59,8,FALSE))</f>
        <v/>
      </c>
      <c r="W52" s="63" t="str">
        <f>IF(S51="","",VLOOKUP(S51,データベース!$B$3:$K$59,9,FALSE))</f>
        <v/>
      </c>
      <c r="X52" s="64" t="str">
        <f>IF(S51="","",VLOOKUP(S51,データベース!$B$3:$K$59,10,FALSE))</f>
        <v/>
      </c>
      <c r="Y52" s="753"/>
      <c r="Z52" s="753"/>
      <c r="AA52" s="56"/>
      <c r="AB52" s="755"/>
      <c r="AC52" s="742"/>
      <c r="AD52" s="744"/>
      <c r="AE52" s="749"/>
      <c r="AH52" s="756"/>
      <c r="AI52" s="81"/>
      <c r="AJ52" s="81"/>
      <c r="AK52" s="81"/>
      <c r="AL52" s="81"/>
      <c r="AM52" s="81"/>
    </row>
    <row r="53" spans="1:39" s="2" customFormat="1" ht="16.5" customHeight="1">
      <c r="A53" s="757">
        <v>25</v>
      </c>
      <c r="B53" s="759"/>
      <c r="C53" s="761"/>
      <c r="D53" s="77"/>
      <c r="E53" s="69"/>
      <c r="F53" s="70"/>
      <c r="G53" s="71"/>
      <c r="H53" s="71"/>
      <c r="I53" s="109" t="str">
        <f>IF(D53="","",IF(F53="","Ⅳ",IF(F53=0,"Ⅳ",IF(F53="い",IF(E53=F53,"Ⅰ","Ⅳ"),IFERROR(IF(VLOOKUP(E53,データベース!$Y$5:$Z$15,2,FALSE)&lt;=VLOOKUP(F53,データベース!$Y$5:$Z$15,2,FALSE),"Ⅰ","Ⅱ"),IF(E53="","",IF(E53&lt;=F53,"Ⅰ","Ⅱ")))))))</f>
        <v/>
      </c>
      <c r="J53" s="57"/>
      <c r="K53" s="67"/>
      <c r="L53" s="763"/>
      <c r="M53" s="765"/>
      <c r="N53" s="750" t="str">
        <f>IF($M53="","",VLOOKUP($M53,データベース!$B$3:$K$59,2,FALSE))</f>
        <v/>
      </c>
      <c r="O53" s="59" t="str">
        <f>IF($M53="","",VLOOKUP($M53,データベース!$B$3:$K$59,3,FALSE))</f>
        <v/>
      </c>
      <c r="P53" s="59" t="str">
        <f>IF($M53="","",VLOOKUP($M53,データベース!$B$3:$K$59,4,FALSE))</f>
        <v/>
      </c>
      <c r="Q53" s="59" t="str">
        <f>IF($M53="","",VLOOKUP($M53,データベース!$B$3:$K$59,5,FALSE))</f>
        <v/>
      </c>
      <c r="R53" s="60" t="str">
        <f>IF($M53="","",VLOOKUP($M53,データベース!$B$3:$K$59,6,FALSE))</f>
        <v/>
      </c>
      <c r="S53" s="765"/>
      <c r="T53" s="750" t="str">
        <f>IF(S53="","",VLOOKUP(S53,データベース!$B$3:$K$59,2,FALSE))</f>
        <v/>
      </c>
      <c r="U53" s="59" t="str">
        <f>IF(S53="","",VLOOKUP(S53,データベース!$B$3:$K$59,3,FALSE))</f>
        <v/>
      </c>
      <c r="V53" s="59" t="str">
        <f>IF(S53="","",VLOOKUP(S53,データベース!$B$3:$K$59,4,FALSE))</f>
        <v/>
      </c>
      <c r="W53" s="59" t="str">
        <f>IF(S53="","",VLOOKUP(S53,データベース!$B$3:$K$59,5,FALSE))</f>
        <v/>
      </c>
      <c r="X53" s="60" t="str">
        <f>IF(S53="","",VLOOKUP(S53,データベース!$B$3:$K$59,6,FALSE))</f>
        <v/>
      </c>
      <c r="Y53" s="752" t="str">
        <f>IF(AA53="","",VLOOKUP(AA54,データベース!$V$5:$W$11,2,FALSE))</f>
        <v/>
      </c>
      <c r="Z53" s="752" t="str">
        <f>IF(AA53="","",INDEX(データベース!$Q$5:$T$11,MATCH(AA54,データベース!$P$5:$P$11,0),MATCH(AA53,データベース!$Q$4:$T$4,0)))</f>
        <v/>
      </c>
      <c r="AA53" s="55"/>
      <c r="AB53" s="754"/>
      <c r="AC53" s="741"/>
      <c r="AD53" s="743"/>
      <c r="AE53" s="748"/>
      <c r="AH53" s="756"/>
      <c r="AI53" s="81"/>
      <c r="AJ53" s="81"/>
      <c r="AK53" s="81"/>
      <c r="AL53" s="81"/>
      <c r="AM53" s="81"/>
    </row>
    <row r="54" spans="1:39" s="2" customFormat="1" ht="16.5" customHeight="1" thickBot="1">
      <c r="A54" s="758"/>
      <c r="B54" s="760"/>
      <c r="C54" s="762"/>
      <c r="D54" s="72"/>
      <c r="E54" s="73"/>
      <c r="F54" s="74"/>
      <c r="G54" s="75"/>
      <c r="H54" s="76"/>
      <c r="I54" s="112" t="str">
        <f>IF(D54="","",IF(F54="","Ⅳ",IF(F54=0,"Ⅳ",IF(F54="い",IF(E54=F54,"Ⅰ","Ⅳ"),IFERROR(IF(VLOOKUP(E54,データベース!$Y$5:$Z$15,2,FALSE)&lt;=VLOOKUP(F54,データベース!$Y$5:$Z$15,2,FALSE),"Ⅰ","Ⅱ"),IF(E54="","",IF(E54&lt;=F54,"Ⅰ","Ⅱ")))))))</f>
        <v/>
      </c>
      <c r="J54" s="61"/>
      <c r="K54" s="66"/>
      <c r="L54" s="764"/>
      <c r="M54" s="766"/>
      <c r="N54" s="751"/>
      <c r="O54" s="63" t="str">
        <f>IF($M53="","",VLOOKUP($M53,データベース!$B$3:$K$59,7,FALSE))</f>
        <v/>
      </c>
      <c r="P54" s="63" t="str">
        <f>IF($M53="","",VLOOKUP($M53,データベース!$B$3:$K$59,8,FALSE))</f>
        <v/>
      </c>
      <c r="Q54" s="63" t="str">
        <f>IF($M53="","",VLOOKUP($M53,データベース!$B$3:$K$59,9,FALSE))</f>
        <v/>
      </c>
      <c r="R54" s="64" t="str">
        <f>IF($M53="","",VLOOKUP($M53,データベース!$B$3:$K$59,10,FALSE))</f>
        <v/>
      </c>
      <c r="S54" s="766"/>
      <c r="T54" s="751"/>
      <c r="U54" s="63" t="str">
        <f>IF(S53="","",VLOOKUP(S53,データベース!$B$3:$K$59,7,FALSE))</f>
        <v/>
      </c>
      <c r="V54" s="63" t="str">
        <f>IF(S53="","",VLOOKUP(S53,データベース!$B$3:$K$59,8,FALSE))</f>
        <v/>
      </c>
      <c r="W54" s="63" t="str">
        <f>IF(S53="","",VLOOKUP(S53,データベース!$B$3:$K$59,9,FALSE))</f>
        <v/>
      </c>
      <c r="X54" s="64" t="str">
        <f>IF(S53="","",VLOOKUP(S53,データベース!$B$3:$K$59,10,FALSE))</f>
        <v/>
      </c>
      <c r="Y54" s="753"/>
      <c r="Z54" s="753"/>
      <c r="AA54" s="56"/>
      <c r="AB54" s="755"/>
      <c r="AC54" s="742"/>
      <c r="AD54" s="744"/>
      <c r="AE54" s="749"/>
      <c r="AH54" s="756"/>
      <c r="AI54" s="81"/>
      <c r="AJ54" s="81"/>
      <c r="AK54" s="81"/>
      <c r="AL54" s="81"/>
      <c r="AM54" s="81"/>
    </row>
    <row r="55" spans="1:39" s="2" customFormat="1" ht="16.5" customHeight="1">
      <c r="A55" s="757">
        <v>26</v>
      </c>
      <c r="B55" s="759"/>
      <c r="C55" s="761"/>
      <c r="D55" s="77"/>
      <c r="E55" s="69"/>
      <c r="F55" s="70"/>
      <c r="G55" s="71"/>
      <c r="H55" s="71"/>
      <c r="I55" s="109" t="str">
        <f>IF(D55="","",IF(F55="","Ⅳ",IF(F55=0,"Ⅳ",IF(F55="い",IF(E55=F55,"Ⅰ","Ⅳ"),IFERROR(IF(VLOOKUP(E55,データベース!$Y$5:$Z$15,2,FALSE)&lt;=VLOOKUP(F55,データベース!$Y$5:$Z$15,2,FALSE),"Ⅰ","Ⅱ"),IF(E55="","",IF(E55&lt;=F55,"Ⅰ","Ⅱ")))))))</f>
        <v/>
      </c>
      <c r="J55" s="57"/>
      <c r="K55" s="67"/>
      <c r="L55" s="763"/>
      <c r="M55" s="765"/>
      <c r="N55" s="750" t="str">
        <f>IF($M55="","",VLOOKUP($M55,データベース!$B$3:$K$59,2,FALSE))</f>
        <v/>
      </c>
      <c r="O55" s="59" t="str">
        <f>IF($M55="","",VLOOKUP($M55,データベース!$B$3:$K$59,3,FALSE))</f>
        <v/>
      </c>
      <c r="P55" s="59" t="str">
        <f>IF($M55="","",VLOOKUP($M55,データベース!$B$3:$K$59,4,FALSE))</f>
        <v/>
      </c>
      <c r="Q55" s="59" t="str">
        <f>IF($M55="","",VLOOKUP($M55,データベース!$B$3:$K$59,5,FALSE))</f>
        <v/>
      </c>
      <c r="R55" s="60" t="str">
        <f>IF($M55="","",VLOOKUP($M55,データベース!$B$3:$K$59,6,FALSE))</f>
        <v/>
      </c>
      <c r="S55" s="765"/>
      <c r="T55" s="750" t="str">
        <f>IF(S55="","",VLOOKUP(S55,データベース!$B$3:$K$59,2,FALSE))</f>
        <v/>
      </c>
      <c r="U55" s="59" t="str">
        <f>IF(S55="","",VLOOKUP(S55,データベース!$B$3:$K$59,3,FALSE))</f>
        <v/>
      </c>
      <c r="V55" s="59" t="str">
        <f>IF(S55="","",VLOOKUP(S55,データベース!$B$3:$K$59,4,FALSE))</f>
        <v/>
      </c>
      <c r="W55" s="59" t="str">
        <f>IF(S55="","",VLOOKUP(S55,データベース!$B$3:$K$59,5,FALSE))</f>
        <v/>
      </c>
      <c r="X55" s="60" t="str">
        <f>IF(S55="","",VLOOKUP(S55,データベース!$B$3:$K$59,6,FALSE))</f>
        <v/>
      </c>
      <c r="Y55" s="752" t="str">
        <f>IF(AA55="","",VLOOKUP(AA56,データベース!$V$5:$W$11,2,FALSE))</f>
        <v/>
      </c>
      <c r="Z55" s="752" t="str">
        <f>IF(AA55="","",INDEX(データベース!$Q$5:$T$11,MATCH(AA56,データベース!$P$5:$P$11,0),MATCH(AA55,データベース!$Q$4:$T$4,0)))</f>
        <v/>
      </c>
      <c r="AA55" s="55"/>
      <c r="AB55" s="754"/>
      <c r="AC55" s="741"/>
      <c r="AD55" s="743"/>
      <c r="AE55" s="748"/>
      <c r="AH55" s="81"/>
    </row>
    <row r="56" spans="1:39" s="2" customFormat="1" ht="16.5" customHeight="1" thickBot="1">
      <c r="A56" s="758"/>
      <c r="B56" s="760"/>
      <c r="C56" s="762"/>
      <c r="D56" s="72"/>
      <c r="E56" s="73"/>
      <c r="F56" s="74"/>
      <c r="G56" s="75"/>
      <c r="H56" s="76"/>
      <c r="I56" s="112" t="str">
        <f>IF(D56="","",IF(F56="","Ⅳ",IF(F56=0,"Ⅳ",IF(F56="い",IF(E56=F56,"Ⅰ","Ⅳ"),IFERROR(IF(VLOOKUP(E56,データベース!$Y$5:$Z$15,2,FALSE)&lt;=VLOOKUP(F56,データベース!$Y$5:$Z$15,2,FALSE),"Ⅰ","Ⅱ"),IF(E56="","",IF(E56&lt;=F56,"Ⅰ","Ⅱ")))))))</f>
        <v/>
      </c>
      <c r="J56" s="61"/>
      <c r="K56" s="66"/>
      <c r="L56" s="764"/>
      <c r="M56" s="766"/>
      <c r="N56" s="751"/>
      <c r="O56" s="63" t="str">
        <f>IF($M55="","",VLOOKUP($M55,データベース!$B$3:$K$59,7,FALSE))</f>
        <v/>
      </c>
      <c r="P56" s="63" t="str">
        <f>IF($M55="","",VLOOKUP($M55,データベース!$B$3:$K$59,8,FALSE))</f>
        <v/>
      </c>
      <c r="Q56" s="63" t="str">
        <f>IF($M55="","",VLOOKUP($M55,データベース!$B$3:$K$59,9,FALSE))</f>
        <v/>
      </c>
      <c r="R56" s="64" t="str">
        <f>IF($M55="","",VLOOKUP($M55,データベース!$B$3:$K$59,10,FALSE))</f>
        <v/>
      </c>
      <c r="S56" s="766"/>
      <c r="T56" s="751"/>
      <c r="U56" s="63" t="str">
        <f>IF(S55="","",VLOOKUP(S55,データベース!$B$3:$K$59,7,FALSE))</f>
        <v/>
      </c>
      <c r="V56" s="63" t="str">
        <f>IF(S55="","",VLOOKUP(S55,データベース!$B$3:$K$59,8,FALSE))</f>
        <v/>
      </c>
      <c r="W56" s="63" t="str">
        <f>IF(S55="","",VLOOKUP(S55,データベース!$B$3:$K$59,9,FALSE))</f>
        <v/>
      </c>
      <c r="X56" s="64" t="str">
        <f>IF(S55="","",VLOOKUP(S55,データベース!$B$3:$K$59,10,FALSE))</f>
        <v/>
      </c>
      <c r="Y56" s="753"/>
      <c r="Z56" s="753"/>
      <c r="AA56" s="56"/>
      <c r="AB56" s="755"/>
      <c r="AC56" s="742"/>
      <c r="AD56" s="744"/>
      <c r="AE56" s="749"/>
      <c r="AH56" s="81"/>
    </row>
    <row r="57" spans="1:39" s="2" customFormat="1" ht="16.5" customHeight="1">
      <c r="A57" s="757">
        <v>27</v>
      </c>
      <c r="B57" s="759"/>
      <c r="C57" s="761"/>
      <c r="D57" s="77"/>
      <c r="E57" s="69"/>
      <c r="F57" s="70"/>
      <c r="G57" s="71"/>
      <c r="H57" s="71"/>
      <c r="I57" s="109" t="str">
        <f>IF(D57="","",IF(F57="","Ⅳ",IF(F57=0,"Ⅳ",IF(F57="い",IF(E57=F57,"Ⅰ","Ⅳ"),IFERROR(IF(VLOOKUP(E57,データベース!$Y$5:$Z$15,2,FALSE)&lt;=VLOOKUP(F57,データベース!$Y$5:$Z$15,2,FALSE),"Ⅰ","Ⅱ"),IF(E57="","",IF(E57&lt;=F57,"Ⅰ","Ⅱ")))))))</f>
        <v/>
      </c>
      <c r="J57" s="57"/>
      <c r="K57" s="67"/>
      <c r="L57" s="763"/>
      <c r="M57" s="765"/>
      <c r="N57" s="750" t="str">
        <f>IF($M57="","",VLOOKUP($M57,データベース!$B$3:$K$59,2,FALSE))</f>
        <v/>
      </c>
      <c r="O57" s="59" t="str">
        <f>IF($M57="","",VLOOKUP($M57,データベース!$B$3:$K$59,3,FALSE))</f>
        <v/>
      </c>
      <c r="P57" s="59" t="str">
        <f>IF($M57="","",VLOOKUP($M57,データベース!$B$3:$K$59,4,FALSE))</f>
        <v/>
      </c>
      <c r="Q57" s="59" t="str">
        <f>IF($M57="","",VLOOKUP($M57,データベース!$B$3:$K$59,5,FALSE))</f>
        <v/>
      </c>
      <c r="R57" s="60" t="str">
        <f>IF($M57="","",VLOOKUP($M57,データベース!$B$3:$K$59,6,FALSE))</f>
        <v/>
      </c>
      <c r="S57" s="765"/>
      <c r="T57" s="750" t="str">
        <f>IF(S57="","",VLOOKUP(S57,データベース!$B$3:$K$59,2,FALSE))</f>
        <v/>
      </c>
      <c r="U57" s="59" t="str">
        <f>IF(S57="","",VLOOKUP(S57,データベース!$B$3:$K$59,3,FALSE))</f>
        <v/>
      </c>
      <c r="V57" s="59" t="str">
        <f>IF(S57="","",VLOOKUP(S57,データベース!$B$3:$K$59,4,FALSE))</f>
        <v/>
      </c>
      <c r="W57" s="59" t="str">
        <f>IF(S57="","",VLOOKUP(S57,データベース!$B$3:$K$59,5,FALSE))</f>
        <v/>
      </c>
      <c r="X57" s="60" t="str">
        <f>IF(S57="","",VLOOKUP(S57,データベース!$B$3:$K$59,6,FALSE))</f>
        <v/>
      </c>
      <c r="Y57" s="752" t="str">
        <f>IF(AA57="","",VLOOKUP(AA58,データベース!$V$5:$W$11,2,FALSE))</f>
        <v/>
      </c>
      <c r="Z57" s="752" t="str">
        <f>IF(AA57="","",INDEX(データベース!$Q$5:$T$11,MATCH(AA58,データベース!$P$5:$P$11,0),MATCH(AA57,データベース!$Q$4:$T$4,0)))</f>
        <v/>
      </c>
      <c r="AA57" s="55"/>
      <c r="AB57" s="754"/>
      <c r="AC57" s="746"/>
      <c r="AD57" s="745"/>
      <c r="AE57" s="748"/>
      <c r="AH57" s="756"/>
      <c r="AI57" s="81"/>
      <c r="AJ57" s="81"/>
      <c r="AK57" s="81"/>
      <c r="AL57" s="81"/>
      <c r="AM57" s="81"/>
    </row>
    <row r="58" spans="1:39" s="2" customFormat="1" ht="16.5" customHeight="1" thickBot="1">
      <c r="A58" s="758"/>
      <c r="B58" s="760"/>
      <c r="C58" s="762"/>
      <c r="D58" s="72"/>
      <c r="E58" s="73"/>
      <c r="F58" s="74"/>
      <c r="G58" s="75"/>
      <c r="H58" s="76"/>
      <c r="I58" s="112" t="str">
        <f>IF(D58="","",IF(F58="","Ⅳ",IF(F58=0,"Ⅳ",IF(F58="い",IF(E58=F58,"Ⅰ","Ⅳ"),IFERROR(IF(VLOOKUP(E58,データベース!$Y$5:$Z$15,2,FALSE)&lt;=VLOOKUP(F58,データベース!$Y$5:$Z$15,2,FALSE),"Ⅰ","Ⅱ"),IF(E58="","",IF(E58&lt;=F58,"Ⅰ","Ⅱ")))))))</f>
        <v/>
      </c>
      <c r="J58" s="61"/>
      <c r="K58" s="66"/>
      <c r="L58" s="764"/>
      <c r="M58" s="766"/>
      <c r="N58" s="751"/>
      <c r="O58" s="63" t="str">
        <f>IF($M57="","",VLOOKUP($M57,データベース!$B$3:$K$59,7,FALSE))</f>
        <v/>
      </c>
      <c r="P58" s="63" t="str">
        <f>IF($M57="","",VLOOKUP($M57,データベース!$B$3:$K$59,8,FALSE))</f>
        <v/>
      </c>
      <c r="Q58" s="63" t="str">
        <f>IF($M57="","",VLOOKUP($M57,データベース!$B$3:$K$59,9,FALSE))</f>
        <v/>
      </c>
      <c r="R58" s="64" t="str">
        <f>IF($M57="","",VLOOKUP($M57,データベース!$B$3:$K$59,10,FALSE))</f>
        <v/>
      </c>
      <c r="S58" s="766"/>
      <c r="T58" s="751"/>
      <c r="U58" s="63" t="str">
        <f>IF(S57="","",VLOOKUP(S57,データベース!$B$3:$K$59,7,FALSE))</f>
        <v/>
      </c>
      <c r="V58" s="63" t="str">
        <f>IF(S57="","",VLOOKUP(S57,データベース!$B$3:$K$59,8,FALSE))</f>
        <v/>
      </c>
      <c r="W58" s="63" t="str">
        <f>IF(S57="","",VLOOKUP(S57,データベース!$B$3:$K$59,9,FALSE))</f>
        <v/>
      </c>
      <c r="X58" s="64" t="str">
        <f>IF(S57="","",VLOOKUP(S57,データベース!$B$3:$K$59,10,FALSE))</f>
        <v/>
      </c>
      <c r="Y58" s="753"/>
      <c r="Z58" s="753"/>
      <c r="AA58" s="56"/>
      <c r="AB58" s="755"/>
      <c r="AC58" s="747"/>
      <c r="AD58" s="745"/>
      <c r="AE58" s="749"/>
      <c r="AH58" s="756"/>
      <c r="AI58" s="81"/>
      <c r="AJ58" s="81"/>
      <c r="AK58" s="81"/>
      <c r="AL58" s="81"/>
      <c r="AM58" s="81"/>
    </row>
    <row r="59" spans="1:39" s="2" customFormat="1" ht="16.5" customHeight="1">
      <c r="A59" s="757">
        <v>28</v>
      </c>
      <c r="B59" s="759"/>
      <c r="C59" s="761"/>
      <c r="D59" s="77"/>
      <c r="E59" s="69"/>
      <c r="F59" s="70"/>
      <c r="G59" s="71"/>
      <c r="H59" s="71"/>
      <c r="I59" s="109" t="str">
        <f>IF(D59="","",IF(F59="","Ⅳ",IF(F59=0,"Ⅳ",IF(F59="い",IF(E59=F59,"Ⅰ","Ⅳ"),IFERROR(IF(VLOOKUP(E59,データベース!$Y$5:$Z$15,2,FALSE)&lt;=VLOOKUP(F59,データベース!$Y$5:$Z$15,2,FALSE),"Ⅰ","Ⅱ"),IF(E59="","",IF(E59&lt;=F59,"Ⅰ","Ⅱ")))))))</f>
        <v/>
      </c>
      <c r="J59" s="57"/>
      <c r="K59" s="67"/>
      <c r="L59" s="763"/>
      <c r="M59" s="765"/>
      <c r="N59" s="750" t="str">
        <f>IF($M59="","",VLOOKUP($M59,データベース!$B$3:$K$59,2,FALSE))</f>
        <v/>
      </c>
      <c r="O59" s="59" t="str">
        <f>IF($M59="","",VLOOKUP($M59,データベース!$B$3:$K$59,3,FALSE))</f>
        <v/>
      </c>
      <c r="P59" s="59" t="str">
        <f>IF($M59="","",VLOOKUP($M59,データベース!$B$3:$K$59,4,FALSE))</f>
        <v/>
      </c>
      <c r="Q59" s="59" t="str">
        <f>IF($M59="","",VLOOKUP($M59,データベース!$B$3:$K$59,5,FALSE))</f>
        <v/>
      </c>
      <c r="R59" s="60" t="str">
        <f>IF($M59="","",VLOOKUP($M59,データベース!$B$3:$K$59,6,FALSE))</f>
        <v/>
      </c>
      <c r="S59" s="765"/>
      <c r="T59" s="750" t="str">
        <f>IF(S59="","",VLOOKUP(S59,データベース!$B$3:$K$59,2,FALSE))</f>
        <v/>
      </c>
      <c r="U59" s="59" t="str">
        <f>IF(S59="","",VLOOKUP(S59,データベース!$B$3:$K$59,3,FALSE))</f>
        <v/>
      </c>
      <c r="V59" s="59" t="str">
        <f>IF(S59="","",VLOOKUP(S59,データベース!$B$3:$K$59,4,FALSE))</f>
        <v/>
      </c>
      <c r="W59" s="59" t="str">
        <f>IF(S59="","",VLOOKUP(S59,データベース!$B$3:$K$59,5,FALSE))</f>
        <v/>
      </c>
      <c r="X59" s="60" t="str">
        <f>IF(S59="","",VLOOKUP(S59,データベース!$B$3:$K$59,6,FALSE))</f>
        <v/>
      </c>
      <c r="Y59" s="752" t="str">
        <f>IF(AA59="","",VLOOKUP(AA60,データベース!$V$5:$W$11,2,FALSE))</f>
        <v/>
      </c>
      <c r="Z59" s="752" t="str">
        <f>IF(AA59="","",INDEX(データベース!$Q$5:$T$11,MATCH(AA60,データベース!$P$5:$P$11,0),MATCH(AA59,データベース!$Q$4:$T$4,0)))</f>
        <v/>
      </c>
      <c r="AA59" s="55"/>
      <c r="AB59" s="754"/>
      <c r="AC59" s="741"/>
      <c r="AD59" s="743"/>
      <c r="AE59" s="748"/>
      <c r="AH59" s="756"/>
      <c r="AI59" s="81"/>
      <c r="AJ59" s="81"/>
      <c r="AK59" s="81"/>
      <c r="AL59" s="81"/>
      <c r="AM59" s="81"/>
    </row>
    <row r="60" spans="1:39" s="2" customFormat="1" ht="16.5" customHeight="1" thickBot="1">
      <c r="A60" s="758"/>
      <c r="B60" s="760"/>
      <c r="C60" s="762"/>
      <c r="D60" s="72"/>
      <c r="E60" s="73"/>
      <c r="F60" s="74"/>
      <c r="G60" s="75"/>
      <c r="H60" s="76"/>
      <c r="I60" s="112" t="str">
        <f>IF(D60="","",IF(F60="","Ⅳ",IF(F60=0,"Ⅳ",IF(F60="い",IF(E60=F60,"Ⅰ","Ⅳ"),IFERROR(IF(VLOOKUP(E60,データベース!$Y$5:$Z$15,2,FALSE)&lt;=VLOOKUP(F60,データベース!$Y$5:$Z$15,2,FALSE),"Ⅰ","Ⅱ"),IF(E60="","",IF(E60&lt;=F60,"Ⅰ","Ⅱ")))))))</f>
        <v/>
      </c>
      <c r="J60" s="61"/>
      <c r="K60" s="66"/>
      <c r="L60" s="764"/>
      <c r="M60" s="766"/>
      <c r="N60" s="751"/>
      <c r="O60" s="63" t="str">
        <f>IF($M59="","",VLOOKUP($M59,データベース!$B$3:$K$59,7,FALSE))</f>
        <v/>
      </c>
      <c r="P60" s="63" t="str">
        <f>IF($M59="","",VLOOKUP($M59,データベース!$B$3:$K$59,8,FALSE))</f>
        <v/>
      </c>
      <c r="Q60" s="63" t="str">
        <f>IF($M59="","",VLOOKUP($M59,データベース!$B$3:$K$59,9,FALSE))</f>
        <v/>
      </c>
      <c r="R60" s="64" t="str">
        <f>IF($M59="","",VLOOKUP($M59,データベース!$B$3:$K$59,10,FALSE))</f>
        <v/>
      </c>
      <c r="S60" s="766"/>
      <c r="T60" s="751"/>
      <c r="U60" s="63" t="str">
        <f>IF(S59="","",VLOOKUP(S59,データベース!$B$3:$K$59,7,FALSE))</f>
        <v/>
      </c>
      <c r="V60" s="63" t="str">
        <f>IF(S59="","",VLOOKUP(S59,データベース!$B$3:$K$59,8,FALSE))</f>
        <v/>
      </c>
      <c r="W60" s="63" t="str">
        <f>IF(S59="","",VLOOKUP(S59,データベース!$B$3:$K$59,9,FALSE))</f>
        <v/>
      </c>
      <c r="X60" s="64" t="str">
        <f>IF(S59="","",VLOOKUP(S59,データベース!$B$3:$K$59,10,FALSE))</f>
        <v/>
      </c>
      <c r="Y60" s="753"/>
      <c r="Z60" s="753"/>
      <c r="AA60" s="56"/>
      <c r="AB60" s="755"/>
      <c r="AC60" s="742"/>
      <c r="AD60" s="744"/>
      <c r="AE60" s="749"/>
      <c r="AH60" s="756"/>
      <c r="AI60" s="81"/>
      <c r="AJ60" s="81"/>
      <c r="AK60" s="81"/>
      <c r="AL60" s="81"/>
      <c r="AM60" s="81"/>
    </row>
    <row r="61" spans="1:39" s="2" customFormat="1" ht="16.5" customHeight="1">
      <c r="A61" s="757">
        <v>29</v>
      </c>
      <c r="B61" s="759"/>
      <c r="C61" s="761"/>
      <c r="D61" s="77"/>
      <c r="E61" s="69"/>
      <c r="F61" s="70"/>
      <c r="G61" s="71"/>
      <c r="H61" s="71"/>
      <c r="I61" s="109" t="str">
        <f>IF(D61="","",IF(F61="","Ⅳ",IF(F61=0,"Ⅳ",IF(F61="い",IF(E61=F61,"Ⅰ","Ⅳ"),IFERROR(IF(VLOOKUP(E61,データベース!$Y$5:$Z$15,2,FALSE)&lt;=VLOOKUP(F61,データベース!$Y$5:$Z$15,2,FALSE),"Ⅰ","Ⅱ"),IF(E61="","",IF(E61&lt;=F61,"Ⅰ","Ⅱ")))))))</f>
        <v/>
      </c>
      <c r="J61" s="57"/>
      <c r="K61" s="67"/>
      <c r="L61" s="763"/>
      <c r="M61" s="765"/>
      <c r="N61" s="750" t="str">
        <f>IF($M61="","",VLOOKUP($M61,データベース!$B$3:$K$59,2,FALSE))</f>
        <v/>
      </c>
      <c r="O61" s="59" t="str">
        <f>IF($M61="","",VLOOKUP($M61,データベース!$B$3:$K$59,3,FALSE))</f>
        <v/>
      </c>
      <c r="P61" s="59" t="str">
        <f>IF($M61="","",VLOOKUP($M61,データベース!$B$3:$K$59,4,FALSE))</f>
        <v/>
      </c>
      <c r="Q61" s="59" t="str">
        <f>IF($M61="","",VLOOKUP($M61,データベース!$B$3:$K$59,5,FALSE))</f>
        <v/>
      </c>
      <c r="R61" s="60" t="str">
        <f>IF($M61="","",VLOOKUP($M61,データベース!$B$3:$K$59,6,FALSE))</f>
        <v/>
      </c>
      <c r="S61" s="765"/>
      <c r="T61" s="750" t="str">
        <f>IF(S61="","",VLOOKUP(S61,データベース!$B$3:$K$59,2,FALSE))</f>
        <v/>
      </c>
      <c r="U61" s="59" t="str">
        <f>IF(S61="","",VLOOKUP(S61,データベース!$B$3:$K$59,3,FALSE))</f>
        <v/>
      </c>
      <c r="V61" s="59" t="str">
        <f>IF(S61="","",VLOOKUP(S61,データベース!$B$3:$K$59,4,FALSE))</f>
        <v/>
      </c>
      <c r="W61" s="59" t="str">
        <f>IF(S61="","",VLOOKUP(S61,データベース!$B$3:$K$59,5,FALSE))</f>
        <v/>
      </c>
      <c r="X61" s="60" t="str">
        <f>IF(S61="","",VLOOKUP(S61,データベース!$B$3:$K$59,6,FALSE))</f>
        <v/>
      </c>
      <c r="Y61" s="752" t="str">
        <f>IF(AA61="","",VLOOKUP(AA62,データベース!$V$5:$W$11,2,FALSE))</f>
        <v/>
      </c>
      <c r="Z61" s="752" t="str">
        <f>IF(AA61="","",INDEX(データベース!$Q$5:$T$11,MATCH(AA62,データベース!$P$5:$P$11,0),MATCH(AA61,データベース!$Q$4:$T$4,0)))</f>
        <v/>
      </c>
      <c r="AA61" s="55"/>
      <c r="AB61" s="754"/>
      <c r="AC61" s="746"/>
      <c r="AD61" s="745"/>
      <c r="AE61" s="748"/>
      <c r="AH61" s="756"/>
      <c r="AI61" s="81"/>
      <c r="AJ61" s="81"/>
      <c r="AK61" s="81"/>
      <c r="AL61" s="81"/>
      <c r="AM61" s="81"/>
    </row>
    <row r="62" spans="1:39" s="2" customFormat="1" ht="16.5" customHeight="1" thickBot="1">
      <c r="A62" s="758"/>
      <c r="B62" s="760"/>
      <c r="C62" s="762"/>
      <c r="D62" s="72"/>
      <c r="E62" s="73"/>
      <c r="F62" s="74"/>
      <c r="G62" s="75"/>
      <c r="H62" s="76"/>
      <c r="I62" s="112" t="str">
        <f>IF(D62="","",IF(F62="","Ⅳ",IF(F62=0,"Ⅳ",IF(F62="い",IF(E62=F62,"Ⅰ","Ⅳ"),IFERROR(IF(VLOOKUP(E62,データベース!$Y$5:$Z$15,2,FALSE)&lt;=VLOOKUP(F62,データベース!$Y$5:$Z$15,2,FALSE),"Ⅰ","Ⅱ"),IF(E62="","",IF(E62&lt;=F62,"Ⅰ","Ⅱ")))))))</f>
        <v/>
      </c>
      <c r="J62" s="61"/>
      <c r="K62" s="66"/>
      <c r="L62" s="764"/>
      <c r="M62" s="766"/>
      <c r="N62" s="751"/>
      <c r="O62" s="63" t="str">
        <f>IF($M61="","",VLOOKUP($M61,データベース!$B$3:$K$59,7,FALSE))</f>
        <v/>
      </c>
      <c r="P62" s="63" t="str">
        <f>IF($M61="","",VLOOKUP($M61,データベース!$B$3:$K$59,8,FALSE))</f>
        <v/>
      </c>
      <c r="Q62" s="63" t="str">
        <f>IF($M61="","",VLOOKUP($M61,データベース!$B$3:$K$59,9,FALSE))</f>
        <v/>
      </c>
      <c r="R62" s="64" t="str">
        <f>IF($M61="","",VLOOKUP($M61,データベース!$B$3:$K$59,10,FALSE))</f>
        <v/>
      </c>
      <c r="S62" s="766"/>
      <c r="T62" s="751"/>
      <c r="U62" s="63" t="str">
        <f>IF(S61="","",VLOOKUP(S61,データベース!$B$3:$K$59,7,FALSE))</f>
        <v/>
      </c>
      <c r="V62" s="63" t="str">
        <f>IF(S61="","",VLOOKUP(S61,データベース!$B$3:$K$59,8,FALSE))</f>
        <v/>
      </c>
      <c r="W62" s="63" t="str">
        <f>IF(S61="","",VLOOKUP(S61,データベース!$B$3:$K$59,9,FALSE))</f>
        <v/>
      </c>
      <c r="X62" s="64" t="str">
        <f>IF(S61="","",VLOOKUP(S61,データベース!$B$3:$K$59,10,FALSE))</f>
        <v/>
      </c>
      <c r="Y62" s="753"/>
      <c r="Z62" s="753"/>
      <c r="AA62" s="56"/>
      <c r="AB62" s="755"/>
      <c r="AC62" s="742"/>
      <c r="AD62" s="744"/>
      <c r="AE62" s="749"/>
      <c r="AH62" s="756"/>
      <c r="AI62" s="81"/>
      <c r="AJ62" s="81"/>
      <c r="AK62" s="81"/>
      <c r="AL62" s="81"/>
      <c r="AM62" s="81"/>
    </row>
    <row r="63" spans="1:39" s="2" customFormat="1" ht="16.5" customHeight="1">
      <c r="A63" s="757">
        <v>30</v>
      </c>
      <c r="B63" s="759"/>
      <c r="C63" s="761"/>
      <c r="D63" s="68"/>
      <c r="E63" s="69"/>
      <c r="F63" s="70"/>
      <c r="G63" s="71"/>
      <c r="H63" s="71"/>
      <c r="I63" s="109" t="str">
        <f>IF(D63="","",IF(F63="","Ⅳ",IF(F63=0,"Ⅳ",IF(F63="い",IF(E63=F63,"Ⅰ","Ⅳ"),IFERROR(IF(VLOOKUP(E63,データベース!$Y$5:$Z$15,2,FALSE)&lt;=VLOOKUP(F63,データベース!$Y$5:$Z$15,2,FALSE),"Ⅰ","Ⅱ"),IF(E63="","",IF(E63&lt;=F63,"Ⅰ","Ⅱ")))))))</f>
        <v/>
      </c>
      <c r="J63" s="57"/>
      <c r="K63" s="67"/>
      <c r="L63" s="763"/>
      <c r="M63" s="765"/>
      <c r="N63" s="750" t="str">
        <f>IF($M63="","",VLOOKUP($M63,データベース!$B$3:$K$59,2,FALSE))</f>
        <v/>
      </c>
      <c r="O63" s="59" t="str">
        <f>IF($M63="","",VLOOKUP($M63,データベース!$B$3:$K$59,3,FALSE))</f>
        <v/>
      </c>
      <c r="P63" s="59" t="str">
        <f>IF($M63="","",VLOOKUP($M63,データベース!$B$3:$K$59,4,FALSE))</f>
        <v/>
      </c>
      <c r="Q63" s="59" t="str">
        <f>IF($M63="","",VLOOKUP($M63,データベース!$B$3:$K$59,5,FALSE))</f>
        <v/>
      </c>
      <c r="R63" s="60" t="str">
        <f>IF($M63="","",VLOOKUP($M63,データベース!$B$3:$K$59,6,FALSE))</f>
        <v/>
      </c>
      <c r="S63" s="765"/>
      <c r="T63" s="750" t="str">
        <f>IF(S63="","",VLOOKUP(S63,データベース!$B$3:$K$59,2,FALSE))</f>
        <v/>
      </c>
      <c r="U63" s="59" t="str">
        <f>IF(S63="","",VLOOKUP(S63,データベース!$B$3:$K$59,3,FALSE))</f>
        <v/>
      </c>
      <c r="V63" s="59" t="str">
        <f>IF(S63="","",VLOOKUP(S63,データベース!$B$3:$K$59,4,FALSE))</f>
        <v/>
      </c>
      <c r="W63" s="59" t="str">
        <f>IF(S63="","",VLOOKUP(S63,データベース!$B$3:$K$59,5,FALSE))</f>
        <v/>
      </c>
      <c r="X63" s="60" t="str">
        <f>IF(S63="","",VLOOKUP(S63,データベース!$B$3:$K$59,6,FALSE))</f>
        <v/>
      </c>
      <c r="Y63" s="752" t="str">
        <f>IF(AA63="","",VLOOKUP(AA64,データベース!$V$5:$W$11,2,FALSE))</f>
        <v/>
      </c>
      <c r="Z63" s="752" t="str">
        <f>IF(AA63="","",INDEX(データベース!$Q$5:$T$11,MATCH(AA64,データベース!$P$5:$P$11,0),MATCH(AA63,データベース!$Q$4:$T$4,0)))</f>
        <v/>
      </c>
      <c r="AA63" s="55"/>
      <c r="AB63" s="754"/>
      <c r="AC63" s="741"/>
      <c r="AD63" s="743"/>
      <c r="AE63" s="748"/>
      <c r="AH63" s="110"/>
      <c r="AI63" s="81"/>
      <c r="AJ63" s="81"/>
      <c r="AK63" s="81"/>
      <c r="AL63" s="81"/>
      <c r="AM63" s="81"/>
    </row>
    <row r="64" spans="1:39" s="2" customFormat="1" ht="16.5" customHeight="1" thickBot="1">
      <c r="A64" s="758"/>
      <c r="B64" s="760"/>
      <c r="C64" s="762"/>
      <c r="D64" s="72"/>
      <c r="E64" s="73"/>
      <c r="F64" s="74"/>
      <c r="G64" s="75"/>
      <c r="H64" s="76"/>
      <c r="I64" s="111" t="str">
        <f>IF(D64="","",IF(F64="","Ⅳ",IF(F64=0,"Ⅳ",IF(F64="い",IF(E64=F64,"Ⅰ","Ⅳ"),IFERROR(IF(VLOOKUP(E64,データベース!$Y$5:$Z$15,2,FALSE)&lt;=VLOOKUP(F64,データベース!$Y$5:$Z$15,2,FALSE),"Ⅰ","Ⅱ"),IF(E64="","",IF(E64&lt;=F64,"Ⅰ","Ⅱ")))))))</f>
        <v/>
      </c>
      <c r="J64" s="61"/>
      <c r="K64" s="66"/>
      <c r="L64" s="764"/>
      <c r="M64" s="766"/>
      <c r="N64" s="751"/>
      <c r="O64" s="63" t="str">
        <f>IF($M63="","",VLOOKUP($M63,データベース!$B$3:$K$59,7,FALSE))</f>
        <v/>
      </c>
      <c r="P64" s="63" t="str">
        <f>IF($M63="","",VLOOKUP($M63,データベース!$B$3:$K$59,8,FALSE))</f>
        <v/>
      </c>
      <c r="Q64" s="63" t="str">
        <f>IF($M63="","",VLOOKUP($M63,データベース!$B$3:$K$59,9,FALSE))</f>
        <v/>
      </c>
      <c r="R64" s="64" t="str">
        <f>IF($M63="","",VLOOKUP($M63,データベース!$B$3:$K$59,10,FALSE))</f>
        <v/>
      </c>
      <c r="S64" s="766"/>
      <c r="T64" s="751"/>
      <c r="U64" s="63" t="str">
        <f>IF(S63="","",VLOOKUP(S63,データベース!$B$3:$K$59,7,FALSE))</f>
        <v/>
      </c>
      <c r="V64" s="63" t="str">
        <f>IF(S63="","",VLOOKUP(S63,データベース!$B$3:$K$59,8,FALSE))</f>
        <v/>
      </c>
      <c r="W64" s="63" t="str">
        <f>IF(S63="","",VLOOKUP(S63,データベース!$B$3:$K$59,9,FALSE))</f>
        <v/>
      </c>
      <c r="X64" s="64" t="str">
        <f>IF(S63="","",VLOOKUP(S63,データベース!$B$3:$K$59,10,FALSE))</f>
        <v/>
      </c>
      <c r="Y64" s="753"/>
      <c r="Z64" s="753"/>
      <c r="AA64" s="56"/>
      <c r="AB64" s="755"/>
      <c r="AC64" s="742"/>
      <c r="AD64" s="744"/>
      <c r="AE64" s="749"/>
      <c r="AH64" s="756"/>
      <c r="AI64" s="81"/>
      <c r="AJ64" s="81"/>
      <c r="AK64" s="81"/>
      <c r="AL64" s="81"/>
      <c r="AM64" s="81"/>
    </row>
    <row r="65" spans="9:39" s="2" customFormat="1" ht="16.5" customHeight="1">
      <c r="I65" s="110"/>
      <c r="Z65" s="3"/>
      <c r="AA65" s="3"/>
      <c r="AB65" s="3"/>
      <c r="AH65" s="756"/>
      <c r="AI65" s="81"/>
      <c r="AJ65" s="81"/>
      <c r="AK65" s="81"/>
      <c r="AL65" s="81"/>
      <c r="AM65" s="81"/>
    </row>
  </sheetData>
  <mergeCells count="434">
    <mergeCell ref="T5:T6"/>
    <mergeCell ref="Z7:Z8"/>
    <mergeCell ref="M51:M52"/>
    <mergeCell ref="N51:N52"/>
    <mergeCell ref="S51:S52"/>
    <mergeCell ref="AC5:AC6"/>
    <mergeCell ref="AD5:AD6"/>
    <mergeCell ref="AB5:AB6"/>
    <mergeCell ref="T37:T38"/>
    <mergeCell ref="Y37:Y38"/>
    <mergeCell ref="Z37:Z38"/>
    <mergeCell ref="AB35:AB36"/>
    <mergeCell ref="AD7:AD8"/>
    <mergeCell ref="AD11:AD12"/>
    <mergeCell ref="AC13:AC14"/>
    <mergeCell ref="AD13:AD14"/>
    <mergeCell ref="Z23:Z24"/>
    <mergeCell ref="AC23:AC24"/>
    <mergeCell ref="AD23:AD24"/>
    <mergeCell ref="Z27:Z28"/>
    <mergeCell ref="AC27:AC28"/>
    <mergeCell ref="AD27:AD28"/>
    <mergeCell ref="AB13:AB14"/>
    <mergeCell ref="AB17:AB18"/>
    <mergeCell ref="AB21:AB22"/>
    <mergeCell ref="AB25:AB26"/>
    <mergeCell ref="T33:T34"/>
    <mergeCell ref="Y33:Y34"/>
    <mergeCell ref="Z33:Z34"/>
    <mergeCell ref="AB31:AB32"/>
    <mergeCell ref="S43:S44"/>
    <mergeCell ref="T43:T44"/>
    <mergeCell ref="AB29:AB30"/>
    <mergeCell ref="AC41:AC42"/>
    <mergeCell ref="AB41:AB42"/>
    <mergeCell ref="Z31:Z32"/>
    <mergeCell ref="AC31:AC32"/>
    <mergeCell ref="T55:T56"/>
    <mergeCell ref="Y55:Y56"/>
    <mergeCell ref="Z55:Z56"/>
    <mergeCell ref="AB55:AB56"/>
    <mergeCell ref="AB53:AB54"/>
    <mergeCell ref="Y51:Y52"/>
    <mergeCell ref="AC51:AC52"/>
    <mergeCell ref="Z45:Z46"/>
    <mergeCell ref="AC45:AC46"/>
    <mergeCell ref="A41:A42"/>
    <mergeCell ref="B41:B42"/>
    <mergeCell ref="C41:C42"/>
    <mergeCell ref="L41:L42"/>
    <mergeCell ref="Z51:Z52"/>
    <mergeCell ref="AB51:AB52"/>
    <mergeCell ref="T49:T50"/>
    <mergeCell ref="Y49:Y50"/>
    <mergeCell ref="Z49:Z50"/>
    <mergeCell ref="AB49:AB50"/>
    <mergeCell ref="M41:M42"/>
    <mergeCell ref="N41:N42"/>
    <mergeCell ref="S41:S42"/>
    <mergeCell ref="T41:T42"/>
    <mergeCell ref="Y41:Y42"/>
    <mergeCell ref="Z41:Z42"/>
    <mergeCell ref="Y47:Y48"/>
    <mergeCell ref="C51:C52"/>
    <mergeCell ref="A43:A44"/>
    <mergeCell ref="B43:B44"/>
    <mergeCell ref="C43:C44"/>
    <mergeCell ref="L43:L44"/>
    <mergeCell ref="M43:M44"/>
    <mergeCell ref="N43:N44"/>
    <mergeCell ref="T57:T58"/>
    <mergeCell ref="Y57:Y58"/>
    <mergeCell ref="Z57:Z58"/>
    <mergeCell ref="AC57:AC58"/>
    <mergeCell ref="Z63:Z64"/>
    <mergeCell ref="AC63:AC64"/>
    <mergeCell ref="AD63:AD64"/>
    <mergeCell ref="AB63:AB64"/>
    <mergeCell ref="Y61:Y62"/>
    <mergeCell ref="Z61:Z62"/>
    <mergeCell ref="AC61:AC62"/>
    <mergeCell ref="AD61:AD62"/>
    <mergeCell ref="AB61:AB62"/>
    <mergeCell ref="AD57:AD58"/>
    <mergeCell ref="AD51:AD52"/>
    <mergeCell ref="AC49:AC50"/>
    <mergeCell ref="Z47:Z48"/>
    <mergeCell ref="T51:T52"/>
    <mergeCell ref="AC47:AC48"/>
    <mergeCell ref="T47:T48"/>
    <mergeCell ref="AB47:AB48"/>
    <mergeCell ref="Z53:Z54"/>
    <mergeCell ref="AC53:AC54"/>
    <mergeCell ref="T53:T54"/>
    <mergeCell ref="Y53:Y54"/>
    <mergeCell ref="AD41:AD42"/>
    <mergeCell ref="AD31:AD32"/>
    <mergeCell ref="AD35:AD36"/>
    <mergeCell ref="Y5:Y6"/>
    <mergeCell ref="Z5:Z6"/>
    <mergeCell ref="AE7:AE8"/>
    <mergeCell ref="A9:A10"/>
    <mergeCell ref="B9:B10"/>
    <mergeCell ref="C9:C10"/>
    <mergeCell ref="L9:L10"/>
    <mergeCell ref="M9:M10"/>
    <mergeCell ref="N9:N10"/>
    <mergeCell ref="AE5:AE6"/>
    <mergeCell ref="A7:A8"/>
    <mergeCell ref="B7:B8"/>
    <mergeCell ref="C7:C8"/>
    <mergeCell ref="L7:L8"/>
    <mergeCell ref="M7:M8"/>
    <mergeCell ref="N7:N8"/>
    <mergeCell ref="S7:S8"/>
    <mergeCell ref="T7:T8"/>
    <mergeCell ref="Y7:Y8"/>
    <mergeCell ref="A5:A6"/>
    <mergeCell ref="B5:B6"/>
    <mergeCell ref="C5:C6"/>
    <mergeCell ref="L5:L6"/>
    <mergeCell ref="S5:S6"/>
    <mergeCell ref="N5:N6"/>
    <mergeCell ref="A11:A12"/>
    <mergeCell ref="B11:B12"/>
    <mergeCell ref="C11:C12"/>
    <mergeCell ref="L11:L12"/>
    <mergeCell ref="M11:M12"/>
    <mergeCell ref="N11:N12"/>
    <mergeCell ref="S11:S12"/>
    <mergeCell ref="M5:M6"/>
    <mergeCell ref="AC7:AC8"/>
    <mergeCell ref="AB11:AB12"/>
    <mergeCell ref="S9:S10"/>
    <mergeCell ref="T9:T10"/>
    <mergeCell ref="Y9:Y10"/>
    <mergeCell ref="Z9:Z10"/>
    <mergeCell ref="AB7:AB8"/>
    <mergeCell ref="T11:T12"/>
    <mergeCell ref="Y11:Y12"/>
    <mergeCell ref="Z11:Z12"/>
    <mergeCell ref="AC11:AC12"/>
    <mergeCell ref="AB9:AB10"/>
    <mergeCell ref="AE11:AE12"/>
    <mergeCell ref="AC9:AC10"/>
    <mergeCell ref="AD9:AD10"/>
    <mergeCell ref="AE9:AE10"/>
    <mergeCell ref="A15:A16"/>
    <mergeCell ref="B15:B16"/>
    <mergeCell ref="C15:C16"/>
    <mergeCell ref="L15:L16"/>
    <mergeCell ref="M15:M16"/>
    <mergeCell ref="N15:N16"/>
    <mergeCell ref="S15:S16"/>
    <mergeCell ref="A13:A14"/>
    <mergeCell ref="B13:B14"/>
    <mergeCell ref="C13:C14"/>
    <mergeCell ref="L13:L14"/>
    <mergeCell ref="M13:M14"/>
    <mergeCell ref="N13:N14"/>
    <mergeCell ref="S13:S14"/>
    <mergeCell ref="T15:T16"/>
    <mergeCell ref="Y15:Y16"/>
    <mergeCell ref="Z15:Z16"/>
    <mergeCell ref="AC15:AC16"/>
    <mergeCell ref="AD15:AD16"/>
    <mergeCell ref="AE15:AE16"/>
    <mergeCell ref="AE13:AE14"/>
    <mergeCell ref="AB15:AB16"/>
    <mergeCell ref="T13:T14"/>
    <mergeCell ref="Y13:Y14"/>
    <mergeCell ref="Z13:Z14"/>
    <mergeCell ref="A19:A20"/>
    <mergeCell ref="B19:B20"/>
    <mergeCell ref="C19:C20"/>
    <mergeCell ref="L19:L20"/>
    <mergeCell ref="M19:M20"/>
    <mergeCell ref="N19:N20"/>
    <mergeCell ref="S19:S20"/>
    <mergeCell ref="A17:A18"/>
    <mergeCell ref="B17:B18"/>
    <mergeCell ref="C17:C18"/>
    <mergeCell ref="L17:L18"/>
    <mergeCell ref="M17:M18"/>
    <mergeCell ref="N17:N18"/>
    <mergeCell ref="S17:S18"/>
    <mergeCell ref="T19:T20"/>
    <mergeCell ref="Y19:Y20"/>
    <mergeCell ref="Z19:Z20"/>
    <mergeCell ref="AC19:AC20"/>
    <mergeCell ref="AD19:AD20"/>
    <mergeCell ref="AE19:AE20"/>
    <mergeCell ref="AC17:AC18"/>
    <mergeCell ref="AD17:AD18"/>
    <mergeCell ref="AE17:AE18"/>
    <mergeCell ref="AB19:AB20"/>
    <mergeCell ref="T17:T18"/>
    <mergeCell ref="Y17:Y18"/>
    <mergeCell ref="Z17:Z18"/>
    <mergeCell ref="A23:A24"/>
    <mergeCell ref="B23:B24"/>
    <mergeCell ref="C23:C24"/>
    <mergeCell ref="L23:L24"/>
    <mergeCell ref="M23:M24"/>
    <mergeCell ref="N23:N24"/>
    <mergeCell ref="S23:S24"/>
    <mergeCell ref="A21:A22"/>
    <mergeCell ref="B21:B22"/>
    <mergeCell ref="C21:C22"/>
    <mergeCell ref="L21:L22"/>
    <mergeCell ref="M21:M22"/>
    <mergeCell ref="N21:N22"/>
    <mergeCell ref="S21:S22"/>
    <mergeCell ref="T23:T24"/>
    <mergeCell ref="Y23:Y24"/>
    <mergeCell ref="AE23:AE24"/>
    <mergeCell ref="AC21:AC22"/>
    <mergeCell ref="AD21:AD22"/>
    <mergeCell ref="AE21:AE22"/>
    <mergeCell ref="AB23:AB24"/>
    <mergeCell ref="T21:T22"/>
    <mergeCell ref="Y21:Y22"/>
    <mergeCell ref="Z21:Z22"/>
    <mergeCell ref="A27:A28"/>
    <mergeCell ref="B27:B28"/>
    <mergeCell ref="C27:C28"/>
    <mergeCell ref="L27:L28"/>
    <mergeCell ref="M27:M28"/>
    <mergeCell ref="N27:N28"/>
    <mergeCell ref="S27:S28"/>
    <mergeCell ref="A25:A26"/>
    <mergeCell ref="B25:B26"/>
    <mergeCell ref="C25:C26"/>
    <mergeCell ref="L25:L26"/>
    <mergeCell ref="M25:M26"/>
    <mergeCell ref="N25:N26"/>
    <mergeCell ref="S25:S26"/>
    <mergeCell ref="T27:T28"/>
    <mergeCell ref="Y27:Y28"/>
    <mergeCell ref="AE27:AE28"/>
    <mergeCell ref="AC25:AC26"/>
    <mergeCell ref="AD25:AD26"/>
    <mergeCell ref="AE25:AE26"/>
    <mergeCell ref="AB27:AB28"/>
    <mergeCell ref="T25:T26"/>
    <mergeCell ref="Y25:Y26"/>
    <mergeCell ref="Z25:Z26"/>
    <mergeCell ref="A31:A32"/>
    <mergeCell ref="B31:B32"/>
    <mergeCell ref="C31:C32"/>
    <mergeCell ref="L31:L32"/>
    <mergeCell ref="M31:M32"/>
    <mergeCell ref="N31:N32"/>
    <mergeCell ref="S31:S32"/>
    <mergeCell ref="A29:A30"/>
    <mergeCell ref="B29:B30"/>
    <mergeCell ref="C29:C30"/>
    <mergeCell ref="L29:L30"/>
    <mergeCell ref="M29:M30"/>
    <mergeCell ref="N29:N30"/>
    <mergeCell ref="S29:S30"/>
    <mergeCell ref="T31:T32"/>
    <mergeCell ref="Y31:Y32"/>
    <mergeCell ref="AC29:AC30"/>
    <mergeCell ref="AD29:AD30"/>
    <mergeCell ref="AE29:AE30"/>
    <mergeCell ref="T29:T30"/>
    <mergeCell ref="Y29:Y30"/>
    <mergeCell ref="Z29:Z30"/>
    <mergeCell ref="A35:A36"/>
    <mergeCell ref="B35:B36"/>
    <mergeCell ref="C35:C36"/>
    <mergeCell ref="L35:L36"/>
    <mergeCell ref="M35:M36"/>
    <mergeCell ref="N35:N36"/>
    <mergeCell ref="S35:S36"/>
    <mergeCell ref="A33:A34"/>
    <mergeCell ref="B33:B34"/>
    <mergeCell ref="C33:C34"/>
    <mergeCell ref="L33:L34"/>
    <mergeCell ref="M33:M34"/>
    <mergeCell ref="N33:N34"/>
    <mergeCell ref="T35:T36"/>
    <mergeCell ref="Y35:Y36"/>
    <mergeCell ref="Z35:Z36"/>
    <mergeCell ref="AC35:AC36"/>
    <mergeCell ref="S33:S34"/>
    <mergeCell ref="A39:A40"/>
    <mergeCell ref="B39:B40"/>
    <mergeCell ref="C39:C40"/>
    <mergeCell ref="L39:L40"/>
    <mergeCell ref="M39:M40"/>
    <mergeCell ref="N39:N40"/>
    <mergeCell ref="S39:S40"/>
    <mergeCell ref="A37:A38"/>
    <mergeCell ref="B37:B38"/>
    <mergeCell ref="C37:C38"/>
    <mergeCell ref="L37:L38"/>
    <mergeCell ref="M37:M38"/>
    <mergeCell ref="N37:N38"/>
    <mergeCell ref="S37:S38"/>
    <mergeCell ref="AD45:AD46"/>
    <mergeCell ref="AB45:AB46"/>
    <mergeCell ref="Y43:Y44"/>
    <mergeCell ref="Z43:Z44"/>
    <mergeCell ref="AB43:AB44"/>
    <mergeCell ref="A45:A46"/>
    <mergeCell ref="B45:B46"/>
    <mergeCell ref="C45:C46"/>
    <mergeCell ref="L45:L46"/>
    <mergeCell ref="M45:M46"/>
    <mergeCell ref="N45:N46"/>
    <mergeCell ref="S45:S46"/>
    <mergeCell ref="T45:T46"/>
    <mergeCell ref="Y45:Y46"/>
    <mergeCell ref="A49:A50"/>
    <mergeCell ref="B49:B50"/>
    <mergeCell ref="C49:C50"/>
    <mergeCell ref="L49:L50"/>
    <mergeCell ref="M49:M50"/>
    <mergeCell ref="N49:N50"/>
    <mergeCell ref="S49:S50"/>
    <mergeCell ref="A47:A48"/>
    <mergeCell ref="B47:B48"/>
    <mergeCell ref="C47:C48"/>
    <mergeCell ref="L47:L48"/>
    <mergeCell ref="M47:M48"/>
    <mergeCell ref="N47:N48"/>
    <mergeCell ref="S47:S48"/>
    <mergeCell ref="A51:A52"/>
    <mergeCell ref="B51:B52"/>
    <mergeCell ref="A57:A58"/>
    <mergeCell ref="B57:B58"/>
    <mergeCell ref="C57:C58"/>
    <mergeCell ref="L57:L58"/>
    <mergeCell ref="M57:M58"/>
    <mergeCell ref="N57:N58"/>
    <mergeCell ref="S57:S58"/>
    <mergeCell ref="A55:A56"/>
    <mergeCell ref="B55:B56"/>
    <mergeCell ref="C55:C56"/>
    <mergeCell ref="L55:L56"/>
    <mergeCell ref="M55:M56"/>
    <mergeCell ref="N55:N56"/>
    <mergeCell ref="A53:A54"/>
    <mergeCell ref="B53:B54"/>
    <mergeCell ref="C53:C54"/>
    <mergeCell ref="L53:L54"/>
    <mergeCell ref="M53:M54"/>
    <mergeCell ref="N53:N54"/>
    <mergeCell ref="S53:S54"/>
    <mergeCell ref="S55:S56"/>
    <mergeCell ref="L51:L52"/>
    <mergeCell ref="AE57:AE58"/>
    <mergeCell ref="AE59:AE60"/>
    <mergeCell ref="A61:A62"/>
    <mergeCell ref="B61:B62"/>
    <mergeCell ref="C61:C62"/>
    <mergeCell ref="L61:L62"/>
    <mergeCell ref="M61:M62"/>
    <mergeCell ref="N61:N62"/>
    <mergeCell ref="M59:M60"/>
    <mergeCell ref="N59:N60"/>
    <mergeCell ref="S59:S60"/>
    <mergeCell ref="A59:A60"/>
    <mergeCell ref="B59:B60"/>
    <mergeCell ref="C59:C60"/>
    <mergeCell ref="L59:L60"/>
    <mergeCell ref="S61:S62"/>
    <mergeCell ref="T61:T62"/>
    <mergeCell ref="AC59:AC60"/>
    <mergeCell ref="AD59:AD60"/>
    <mergeCell ref="AB59:AB60"/>
    <mergeCell ref="AB57:AB58"/>
    <mergeCell ref="T59:T60"/>
    <mergeCell ref="Y59:Y60"/>
    <mergeCell ref="Z59:Z60"/>
    <mergeCell ref="A63:A64"/>
    <mergeCell ref="B63:B64"/>
    <mergeCell ref="C63:C64"/>
    <mergeCell ref="L63:L64"/>
    <mergeCell ref="M63:M64"/>
    <mergeCell ref="N63:N64"/>
    <mergeCell ref="S63:S64"/>
    <mergeCell ref="T63:T64"/>
    <mergeCell ref="Y63:Y64"/>
    <mergeCell ref="AE63:AE64"/>
    <mergeCell ref="AH37:AH38"/>
    <mergeCell ref="AH39:AH40"/>
    <mergeCell ref="AH41:AH42"/>
    <mergeCell ref="AH43:AH44"/>
    <mergeCell ref="AH47:AH48"/>
    <mergeCell ref="AH49:AH50"/>
    <mergeCell ref="AH51:AH52"/>
    <mergeCell ref="AH53:AH54"/>
    <mergeCell ref="AH57:AH58"/>
    <mergeCell ref="AE61:AE62"/>
    <mergeCell ref="AE55:AE56"/>
    <mergeCell ref="AE53:AE54"/>
    <mergeCell ref="AE51:AE52"/>
    <mergeCell ref="AE49:AE50"/>
    <mergeCell ref="AE47:AE48"/>
    <mergeCell ref="AE45:AE46"/>
    <mergeCell ref="AE39:AE40"/>
    <mergeCell ref="AE37:AE38"/>
    <mergeCell ref="AH64:AH65"/>
    <mergeCell ref="AH59:AH60"/>
    <mergeCell ref="AE41:AE42"/>
    <mergeCell ref="AH61:AH62"/>
    <mergeCell ref="AE43:AE44"/>
    <mergeCell ref="C3:G3"/>
    <mergeCell ref="B2:AE2"/>
    <mergeCell ref="AC55:AC56"/>
    <mergeCell ref="AD55:AD56"/>
    <mergeCell ref="AD53:AD54"/>
    <mergeCell ref="AD49:AD50"/>
    <mergeCell ref="AD47:AD48"/>
    <mergeCell ref="AC39:AC40"/>
    <mergeCell ref="AD39:AD40"/>
    <mergeCell ref="AC37:AC38"/>
    <mergeCell ref="AD37:AD38"/>
    <mergeCell ref="AC43:AC44"/>
    <mergeCell ref="AD43:AD44"/>
    <mergeCell ref="AE35:AE36"/>
    <mergeCell ref="AC33:AC34"/>
    <mergeCell ref="AD33:AD34"/>
    <mergeCell ref="AE33:AE34"/>
    <mergeCell ref="T39:T40"/>
    <mergeCell ref="Y39:Y40"/>
    <mergeCell ref="Z39:Z40"/>
    <mergeCell ref="AB33:AB34"/>
    <mergeCell ref="AB37:AB38"/>
    <mergeCell ref="AB39:AB40"/>
    <mergeCell ref="AE31:AE32"/>
  </mergeCells>
  <phoneticPr fontId="1"/>
  <dataValidations count="8">
    <dataValidation type="list" allowBlank="1" showInputMessage="1" showErrorMessage="1" sqref="F851993:F851995 F917529:F917531 F983065:F983067 F65561:F65563 F131097:F131099 F196633:F196635 F262169:F262171 F327705:F327707 F393241:F393243 F458777:F458779 F524313:F524315 F589849:F589851 F655385:F655387 F720921:F720923 F786457:F786459 JA5:JA7 SW5:SW7 ACS5:ACS7 AMO5:AMO7 AWK5:AWK7 BGG5:BGG7 BQC5:BQC7 BZY5:BZY7 CJU5:CJU7 CTQ5:CTQ7 DDM5:DDM7 DNI5:DNI7 DXE5:DXE7 EHA5:EHA7 EQW5:EQW7 FAS5:FAS7 FKO5:FKO7 FUK5:FUK7 GEG5:GEG7 GOC5:GOC7 GXY5:GXY7 HHU5:HHU7 HRQ5:HRQ7 IBM5:IBM7 ILI5:ILI7 IVE5:IVE7 JFA5:JFA7 JOW5:JOW7 JYS5:JYS7 KIO5:KIO7 KSK5:KSK7 LCG5:LCG7 LMC5:LMC7 LVY5:LVY7 MFU5:MFU7 MPQ5:MPQ7 MZM5:MZM7 NJI5:NJI7 NTE5:NTE7 ODA5:ODA7 OMW5:OMW7 OWS5:OWS7 PGO5:PGO7 PQK5:PQK7 QAG5:QAG7 QKC5:QKC7 QTY5:QTY7 RDU5:RDU7 RNQ5:RNQ7 RXM5:RXM7 SHI5:SHI7 SRE5:SRE7 TBA5:TBA7 TKW5:TKW7 TUS5:TUS7 UEO5:UEO7 UOK5:UOK7 UYG5:UYG7 VIC5:VIC7 VRY5:VRY7 WBU5:WBU7 WLQ5:WLQ7 WVM5:WVM7">
      <formula1>告示</formula1>
    </dataValidation>
    <dataValidation type="list" allowBlank="1" showInputMessage="1" showErrorMessage="1" sqref="G852001 G917537 G983073 G65571 G131107 G196643 G262179 G327715 G393251 G458787 G524323 G589859 G655395 G720931 G786467 G852003 G917539 G983075 G65561 G131097 G196633 G262169 G327705 G393241 G458777 G524313 G589849 G655385 G720921 G786457 G851993 G917529 G983065 G65573 G131109 G196645 G262181 G327717 G393253 G458789 G524325 G589861 G655397 G720933 G786469 G852005 G917541 G983077 G65565 G131101 G196637 G262173 G327709 G393245 G458781 G524317 G589853 G655389 G720925 G786461 G851997 G917533 G983069 G65567 G131103 G196639 G262175 G327711 G393247 G458783 G524319 G589855 G655391 G720927 G786463 G851999 G917535 G983071 G65569 G131105 G196641 G262177 G327713 G393249 G458785 G524321 G589857 G655393 G720929 G786465 JB5 SX5 ACT5 AMP5 AWL5 BGH5 BQD5 BZZ5 CJV5 CTR5 DDN5 DNJ5 DXF5 EHB5 EQX5 FAT5 FKP5 FUL5 GEH5 GOD5 GXZ5 HHV5 HRR5 IBN5 ILJ5 IVF5 JFB5 JOX5 JYT5 KIP5 KSL5 LCH5 LMD5 LVZ5 MFV5 MPR5 MZN5 NJJ5 NTF5 ODB5 OMX5 OWT5 PGP5 PQL5 QAH5 QKD5 QTZ5 RDV5 RNR5 RXN5 SHJ5 SRF5 TBB5 TKX5 TUT5 UEP5 UOL5 UYH5 VID5 VRZ5 WBV5 WLR5 WVN5 JB17 SX17 ACT17 AMP17 AWL17 BGH17 BQD17 BZZ17 CJV17 CTR17 DDN17 DNJ17 DXF17 EHB17 EQX17 FAT17 FKP17 FUL17 GEH17 GOD17 GXZ17 HHV17 HRR17 IBN17 ILJ17 IVF17 JFB17 JOX17 JYT17 KIP17 KSL17 LCH17 LMD17 LVZ17 MFV17 MPR17 MZN17 NJJ17 NTF17 ODB17 OMX17 OWT17 PGP17 PQL17 QAH17 QKD17 QTZ17 RDV17 RNR17 RXN17 SHJ17 SRF17 TBB17 TKX17 TUT17 UEP17 UOL17 UYH17 VID17 VRZ17 WBV17 WLR17 WVN17 JB9 SX9 ACT9 AMP9 AWL9 BGH9 BQD9 BZZ9 CJV9 CTR9 DDN9 DNJ9 DXF9 EHB9 EQX9 FAT9 FKP9 FUL9 GEH9 GOD9 GXZ9 HHV9 HRR9 IBN9 ILJ9 IVF9 JFB9 JOX9 JYT9 KIP9 KSL9 LCH9 LMD9 LVZ9 MFV9 MPR9 MZN9 NJJ9 NTF9 ODB9 OMX9 OWT9 PGP9 PQL9 QAH9 QKD9 QTZ9 RDV9 RNR9 RXN9 SHJ9 SRF9 TBB9 TKX9 TUT9 UEP9 UOL9 UYH9 VID9 VRZ9 WBV9 WLR9 WVN9 JB11 SX11 ACT11 AMP11 AWL11 BGH11 BQD11 BZZ11 CJV11 CTR11 DDN11 DNJ11 DXF11 EHB11 EQX11 FAT11 FKP11 FUL11 GEH11 GOD11 GXZ11 HHV11 HRR11 IBN11 ILJ11 IVF11 JFB11 JOX11 JYT11 KIP11 KSL11 LCH11 LMD11 LVZ11 MFV11 MPR11 MZN11 NJJ11 NTF11 ODB11 OMX11 OWT11 PGP11 PQL11 QAH11 QKD11 QTZ11 RDV11 RNR11 RXN11 SHJ11 SRF11 TBB11 TKX11 TUT11 UEP11 UOL11 UYH11 VID11 VRZ11 WBV11 WLR11 WVN11 JB13 SX13 ACT13 AMP13 AWL13 BGH13 BQD13 BZZ13 CJV13 CTR13 DDN13 DNJ13 DXF13 EHB13 EQX13 FAT13 FKP13 FUL13 GEH13 GOD13 GXZ13 HHV13 HRR13 IBN13 ILJ13 IVF13 JFB13 JOX13 JYT13 KIP13 KSL13 LCH13 LMD13 LVZ13 MFV13 MPR13 MZN13 NJJ13 NTF13 ODB13 OMX13 OWT13 PGP13 PQL13 QAH13 QKD13 QTZ13 RDV13 RNR13 RXN13 SHJ13 SRF13 TBB13 TKX13 TUT13 UEP13 UOL13 UYH13 VID13 VRZ13 WBV13 WLR13 WVN13 JB15 SX15 ACT15 AMP15 AWL15 BGH15 BQD15 BZZ15 CJV15 CTR15 DDN15 DNJ15 DXF15 EHB15 EQX15 FAT15 FKP15 FUL15 GEH15 GOD15 GXZ15 HHV15 HRR15 IBN15 ILJ15 IVF15 JFB15 JOX15 JYT15 KIP15 KSL15 LCH15 LMD15 LVZ15 MFV15 MPR15 MZN15 NJJ15 NTF15 ODB15 OMX15 OWT15 PGP15 PQL15 QAH15 QKD15 QTZ15 RDV15 RNR15 RXN15 SHJ15 SRF15 TBB15 TKX15 TUT15 UEP15 UOL15 UYH15 VID15 VRZ15 WBV15 WLR15 WVN15 G5:G64">
      <formula1>INDIRECT(F5)</formula1>
    </dataValidation>
    <dataValidation type="list" allowBlank="1" showInputMessage="1" showErrorMessage="1" sqref="H655395 H720931 H786467 H852003 H917539 H983075 H65573 H131109 H196645 H262181 H327717 H393253 H458789 H524325 H589861 H655397 H720933 H786469 H852005 H917541 H983077 H65561 H131097 H196633 H262169 H327705 H393241 H458777 H524313 H589849 H655385 H720921 H786457 H851993 H917529 H983065 H65563 H131099 H196635 H262171 H327707 H393243 H458779 H524315 H589851 H655387 H720923 H786459 H851995 H917531 H983067 H65565 H131101 H196637 H262173 H327709 H393245 H458781 H524317 H589853 H655389 H720925 H786461 H851997 H917533 H983069 H65567 H131103 H196639 H262175 H327711 H393247 H458783 H524319 H589855 H655391 H720927 H786463 H851999 H917535 H983071 H65569 H131105 H196641 H262177 H327713 H393249 H458785 H524321 H589857 H655393 H720929 H786465 H852001 H917537 H983073 H65571 H131107 H196643 H262179 H327715 H393251 H458787 H524323 H589859 JC5 SY5 ACU5 AMQ5 AWM5 BGI5 BQE5 CAA5 CJW5 CTS5 DDO5 DNK5 DXG5 EHC5 EQY5 FAU5 FKQ5 FUM5 GEI5 GOE5 GYA5 HHW5 HRS5 IBO5 ILK5 IVG5 JFC5 JOY5 JYU5 KIQ5 KSM5 LCI5 LME5 LWA5 MFW5 MPS5 MZO5 NJK5 NTG5 ODC5 OMY5 OWU5 PGQ5 PQM5 QAI5 QKE5 QUA5 RDW5 RNS5 RXO5 SHK5 SRG5 TBC5 TKY5 TUU5 UEQ5 UOM5 UYI5 VIE5 VSA5 WBW5 WLS5 WVO5 JC7 SY7 ACU7 AMQ7 AWM7 BGI7 BQE7 CAA7 CJW7 CTS7 DDO7 DNK7 DXG7 EHC7 EQY7 FAU7 FKQ7 FUM7 GEI7 GOE7 GYA7 HHW7 HRS7 IBO7 ILK7 IVG7 JFC7 JOY7 JYU7 KIQ7 KSM7 LCI7 LME7 LWA7 MFW7 MPS7 MZO7 NJK7 NTG7 ODC7 OMY7 OWU7 PGQ7 PQM7 QAI7 QKE7 QUA7 RDW7 RNS7 RXO7 SHK7 SRG7 TBC7 TKY7 TUU7 UEQ7 UOM7 UYI7 VIE7 VSA7 WBW7 WLS7 WVO7 JC9 SY9 ACU9 AMQ9 AWM9 BGI9 BQE9 CAA9 CJW9 CTS9 DDO9 DNK9 DXG9 EHC9 EQY9 FAU9 FKQ9 FUM9 GEI9 GOE9 GYA9 HHW9 HRS9 IBO9 ILK9 IVG9 JFC9 JOY9 JYU9 KIQ9 KSM9 LCI9 LME9 LWA9 MFW9 MPS9 MZO9 NJK9 NTG9 ODC9 OMY9 OWU9 PGQ9 PQM9 QAI9 QKE9 QUA9 RDW9 RNS9 RXO9 SHK9 SRG9 TBC9 TKY9 TUU9 UEQ9 UOM9 UYI9 VIE9 VSA9 WBW9 WLS9 WVO9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JC13 SY13 ACU13 AMQ13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JC15 SY15 ACU15 AMQ15 AWM15 BGI15 BQE15 CAA15 CJW15 CTS15 DDO15 DNK15 DXG15 EHC15 EQY15 FAU15 FKQ15 FUM15 GEI15 GOE15 GYA15 HHW15 HRS15 IBO15 ILK15 IVG15 JFC15 JOY15 JYU15 KIQ15 KSM15 LCI15 LME15 LWA15 MFW15 MPS15 MZO15 NJK15 NTG15 ODC15 OMY15 OWU15 PGQ15 PQM15 QAI15 QKE15 QUA15 RDW15 RNS15 RXO15 SHK15 SRG15 TBC15 TKY15 TUU15 UEQ15 UOM15 UYI15 VIE15 VSA15 WBW15 WLS15 WVO15 JC17 SY17 ACU17 AMQ17 AWM17 BGI17 BQE17 CAA17 CJW17 CTS17 DDO17 DNK17 DXG17 EHC17 EQY17 FAU17 FKQ17 FUM17 GEI17 GOE17 GYA17 HHW17 HRS17 IBO17 ILK17 IVG17 JFC17 JOY17 JYU17 KIQ17 KSM17 LCI17 LME17 LWA17 MFW17 MPS17 MZO17 NJK17 NTG17 ODC17 OMY17 OWU17 PGQ17 PQM17 QAI17 QKE17 QUA17 RDW17 RNS17 RXO17 SHK17 SRG17 TBC17 TKY17 TUU17 UEQ17 UOM17 UYI17 VIE17 VSA17 WBW17 WLS17 WVO17 H5:H64">
      <formula1>INDIRECT(F5)</formula1>
    </dataValidation>
    <dataValidation type="list" allowBlank="1" showInputMessage="1" showErrorMessage="1" sqref="JD6 SZ6 ACV6 AMR6 AWN6 BGJ6 BQF6 CAB6 CJX6 CTT6 DDP6 DNL6 DXH6 EHD6 EQZ6 FAV6 FKR6 FUN6 GEJ6 GOF6 GYB6 HHX6 HRT6 IBP6 ILL6 IVH6 JFD6 JOZ6 JYV6 KIR6 KSN6 LCJ6 LMF6 LWB6 MFX6 MPT6 MZP6 NJL6 NTH6 ODD6 OMZ6 OWV6 PGR6 PQN6 QAJ6 QKF6 QUB6 RDX6 RNT6 RXP6 SHL6 SRH6 TBD6 TKZ6 TUV6 UER6 UON6 UYJ6 VIF6 VSB6 WBX6 WLT6 WVP6 JD8 SZ8 ACV8 AMR8 AWN8 BGJ8 BQF8 CAB8 CJX8 CTT8 DDP8 DNL8 DXH8 EHD8 EQZ8 FAV8 FKR8 FUN8 GEJ8 GOF8 GYB8 HHX8 HRT8 IBP8 ILL8 IVH8 JFD8 JOZ8 JYV8 KIR8 KSN8 LCJ8 LMF8 LWB8 MFX8 MPT8 MZP8 NJL8 NTH8 ODD8 OMZ8 OWV8 PGR8 PQN8 QAJ8 QKF8 QUB8 RDX8 RNT8 RXP8 SHL8 SRH8 TBD8 TKZ8 TUV8 UER8 UON8 UYJ8 VIF8 VSB8 WBX8 WLT8 WVP8 JD10 SZ10 ACV10 AMR10 AWN10 BGJ10 BQF10 CAB10 CJX10 CTT10 DDP10 DNL10 DXH10 EHD10 EQZ10 FAV10 FKR10 FUN10 GEJ10 GOF10 GYB10 HHX10 HRT10 IBP10 ILL10 IVH10 JFD10 JOZ10 JYV10 KIR10 KSN10 LCJ10 LMF10 LWB10 MFX10 MPT10 MZP10 NJL10 NTH10 ODD10 OMZ10 OWV10 PGR10 PQN10 QAJ10 QKF10 QUB10 RDX10 RNT10 RXP10 SHL10 SRH10 TBD10 TKZ10 TUV10 UER10 UON10 UYJ10 VIF10 VSB10 WBX10 WLT10 WVP10 JD12 SZ12 ACV12 AMR12 AWN12 BGJ12 BQF12 CAB12 CJX12 CTT12 DDP12 DNL12 DXH12 EHD12 EQZ12 FAV12 FKR12 FUN12 GEJ12 GOF12 GYB12 HHX12 HRT12 IBP12 ILL12 IVH12 JFD12 JOZ12 JYV12 KIR12 KSN12 LCJ12 LMF12 LWB12 MFX12 MPT12 MZP12 NJL12 NTH12 ODD12 OMZ12 OWV12 PGR12 PQN12 QAJ12 QKF12 QUB12 RDX12 RNT12 RXP12 SHL12 SRH12 TBD12 TKZ12 TUV12 UER12 UON12 UYJ12 VIF12 VSB12 WBX12 WLT12 WVP12 JD14 SZ14 ACV14 AMR14 AWN14 BGJ14 BQF14 CAB14 CJX14 CTT14 DDP14 DNL14 DXH14 EHD14 EQZ14 FAV14 FKR14 FUN14 GEJ14 GOF14 GYB14 HHX14 HRT14 IBP14 ILL14 IVH14 JFD14 JOZ14 JYV14 KIR14 KSN14 LCJ14 LMF14 LWB14 MFX14 MPT14 MZP14 NJL14 NTH14 ODD14 OMZ14 OWV14 PGR14 PQN14 QAJ14 QKF14 QUB14 RDX14 RNT14 RXP14 SHL14 SRH14 TBD14 TKZ14 TUV14 UER14 UON14 UYJ14 VIF14 VSB14 WBX14 WLT14 WVP14 JD16 SZ16 ACV16 AMR16 AWN16 BGJ16 BQF16 CAB16 CJX16 CTT16 DDP16 DNL16 DXH16 EHD16 EQZ16 FAV16 FKR16 FUN16 GEJ16 GOF16 GYB16 HHX16 HRT16 IBP16 ILL16 IVH16 JFD16 JOZ16 JYV16 KIR16 KSN16 LCJ16 LMF16 LWB16 MFX16 MPT16 MZP16 NJL16 NTH16 ODD16 OMZ16 OWV16 PGR16 PQN16 QAJ16 QKF16 QUB16 RDX16 RNT16 RXP16 SHL16 SRH16 TBD16 TKZ16 TUV16 UER16 UON16 UYJ16 VIF16 VSB16 WBX16 WLT16 WVP16 JD18 SZ18 ACV18 AMR18 AWN18 BGJ18 BQF18 CAB18 CJX18 CTT18 DDP18 DNL18 DXH18 EHD18 EQZ18 FAV18 FKR18 FUN18 GEJ18 GOF18 GYB18 HHX18 HRT18 IBP18 ILL18 IVH18 JFD18 JOZ18 JYV18 KIR18 KSN18 LCJ18 LMF18 LWB18 MFX18 MPT18 MZP18 NJL18 NTH18 ODD18 OMZ18 OWV18 PGR18 PQN18 QAJ18 QKF18 QUB18 RDX18 RNT18 RXP18 SHL18 SRH18 TBD18 TKZ18 TUV18 UER18 UON18 UYJ18 VIF18 VSB18 WBX18 WLT18 WVP18">
      <formula1>INDIRECT(JA6)</formula1>
    </dataValidation>
    <dataValidation type="list" allowBlank="1" showInputMessage="1" showErrorMessage="1" sqref="JE6 TA6 ACW6 AMS6 AWO6 BGK6 BQG6 CAC6 CJY6 CTU6 DDQ6 DNM6 DXI6 EHE6 ERA6 FAW6 FKS6 FUO6 GEK6 GOG6 GYC6 HHY6 HRU6 IBQ6 ILM6 IVI6 JFE6 JPA6 JYW6 KIS6 KSO6 LCK6 LMG6 LWC6 MFY6 MPU6 MZQ6 NJM6 NTI6 ODE6 ONA6 OWW6 PGS6 PQO6 QAK6 QKG6 QUC6 RDY6 RNU6 RXQ6 SHM6 SRI6 TBE6 TLA6 TUW6 UES6 UOO6 UYK6 VIG6 VSC6 WBY6 WLU6 WVQ6 JE8 TA8 ACW8 AMS8 AWO8 BGK8 BQG8 CAC8 CJY8 CTU8 DDQ8 DNM8 DXI8 EHE8 ERA8 FAW8 FKS8 FUO8 GEK8 GOG8 GYC8 HHY8 HRU8 IBQ8 ILM8 IVI8 JFE8 JPA8 JYW8 KIS8 KSO8 LCK8 LMG8 LWC8 MFY8 MPU8 MZQ8 NJM8 NTI8 ODE8 ONA8 OWW8 PGS8 PQO8 QAK8 QKG8 QUC8 RDY8 RNU8 RXQ8 SHM8 SRI8 TBE8 TLA8 TUW8 UES8 UOO8 UYK8 VIG8 VSC8 WBY8 WLU8 WVQ8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JE12 TA12 ACW12 AMS12 AWO12 BGK12 BQG12 CAC12 CJY12 CTU12 DDQ12 DNM12 DXI12 EHE12 ERA12 FAW12 FKS12 FUO12 GEK12 GOG12 GYC12 HHY12 HRU12 IBQ12 ILM12 IVI12 JFE12 JPA12 JYW12 KIS12 KSO12 LCK12 LMG12 LWC12 MFY12 MPU12 MZQ12 NJM12 NTI12 ODE12 ONA12 OWW12 PGS12 PQO12 QAK12 QKG12 QUC12 RDY12 RNU12 RXQ12 SHM12 SRI12 TBE12 TLA12 TUW12 UES12 UOO12 UYK12 VIG12 VSC12 WBY12 WLU12 WVQ12 JE14 TA14 ACW14 AMS14 AWO14 BGK14 BQG14 CAC14 CJY14 CTU14 DDQ14 DNM14 DXI14 EHE14 ERA14 FAW14 FKS14 FUO14 GEK14 GOG14 GYC14 HHY14 HRU14 IBQ14 ILM14 IVI14 JFE14 JPA14 JYW14 KIS14 KSO14 LCK14 LMG14 LWC14 MFY14 MPU14 MZQ14 NJM14 NTI14 ODE14 ONA14 OWW14 PGS14 PQO14 QAK14 QKG14 QUC14 RDY14 RNU14 RXQ14 SHM14 SRI14 TBE14 TLA14 TUW14 UES14 UOO14 UYK14 VIG14 VSC14 WBY14 WLU14 WVQ14 JE16 TA16 ACW16 AMS16 AWO16 BGK16 BQG16 CAC16 CJY16 CTU16 DDQ16 DNM16 DXI16 EHE16 ERA16 FAW16 FKS16 FUO16 GEK16 GOG16 GYC16 HHY16 HRU16 IBQ16 ILM16 IVI16 JFE16 JPA16 JYW16 KIS16 KSO16 LCK16 LMG16 LWC16 MFY16 MPU16 MZQ16 NJM16 NTI16 ODE16 ONA16 OWW16 PGS16 PQO16 QAK16 QKG16 QUC16 RDY16 RNU16 RXQ16 SHM16 SRI16 TBE16 TLA16 TUW16 UES16 UOO16 UYK16 VIG16 VSC16 WBY16 WLU16 WVQ16 JE18 TA18 ACW18 AMS18 AWO18 BGK18 BQG18 CAC18 CJY18 CTU18 DDQ18 DNM18 DXI18 EHE18 ERA18 FAW18 FKS18 FUO18 GEK18 GOG18 GYC18 HHY18 HRU18 IBQ18 ILM18 IVI18 JFE18 JPA18 JYW18 KIS18 KSO18 LCK18 LMG18 LWC18 MFY18 MPU18 MZQ18 NJM18 NTI18 ODE18 ONA18 OWW18 PGS18 PQO18 QAK18 QKG18 QUC18 RDY18 RNU18 RXQ18 SHM18 SRI18 TBE18 TLA18 TUW18 UES18 UOO18 UYK18 VIG18 VSC18 WBY18 WLU18 WVQ18">
      <formula1>INDIRECT(JA6)</formula1>
    </dataValidation>
    <dataValidation type="list" allowBlank="1" showInputMessage="1" sqref="AB5:AB64 AC5:AC6">
      <formula1>"有,無"</formula1>
    </dataValidation>
    <dataValidation type="list" allowBlank="1" showInputMessage="1" sqref="AE5:AE64">
      <formula1>"Ⅰ,Ⅱ,Ⅲ"</formula1>
    </dataValidation>
    <dataValidation type="list" allowBlank="1" showInputMessage="1" sqref="L5:L6">
      <formula1>"【1.5倍】,【２倍】,【３倍】"</formula1>
    </dataValidation>
  </dataValidations>
  <pageMargins left="0.7" right="0.7" top="0.75" bottom="0.75" header="0.3" footer="0.3"/>
  <pageSetup paperSize="8" scale="64" orientation="landscape" r:id="rId1"/>
  <colBreaks count="1" manualBreakCount="1">
    <brk id="31" max="63" man="1"/>
  </colBreaks>
  <extLst>
    <ext xmlns:x14="http://schemas.microsoft.com/office/spreadsheetml/2009/9/main" uri="{CCE6A557-97BC-4b89-ADB6-D9C93CAAB3DF}">
      <x14:dataValidations xmlns:xm="http://schemas.microsoft.com/office/excel/2006/main" count="6">
        <x14:dataValidation type="list" allowBlank="1" showInputMessage="1" showErrorMessage="1">
          <x14:formula1>
            <xm:f>データベース!$Q$4:$T$4</xm:f>
          </x14:formula1>
          <xm:sqref>AA5 AA7 AA9 AA11 AA13 AA15 AA17 AA19 AA21 AA23 AA25 AA27 AA29 AA31 AA33 AA35 AA37 AA39 AA41 AA43 AA45 AA47 AA49 AA51 AA53 AA55 AA57 AA59 AA61 AA63</xm:sqref>
        </x14:dataValidation>
        <x14:dataValidation type="list" allowBlank="1" showInputMessage="1" showErrorMessage="1">
          <x14:formula1>
            <xm:f>データベース!$P$5:$P$11</xm:f>
          </x14:formula1>
          <xm:sqref>AA64 AA8 AA10 AA12 AA14 AA16 AA18 AA20 AA22 AA24 AA26 AA28 AA30 AA32 AA34 AA36 AA38 AA40 AA42 AA44 AA46 AA48 AA50 AA52 AA54 AA56 AA58 AA60 AA62</xm:sqref>
        </x14:dataValidation>
        <x14:dataValidation type="list" allowBlank="1" showInputMessage="1">
          <x14:formula1>
            <xm:f>データベース!$Y$5:$Y$15</xm:f>
          </x14:formula1>
          <xm:sqref>E5:F64</xm:sqref>
        </x14:dataValidation>
        <x14:dataValidation type="list" allowBlank="1" showInputMessage="1" showErrorMessage="1">
          <x14:formula1>
            <xm:f>データベース!$P$5:$P$13</xm:f>
          </x14:formula1>
          <xm:sqref>AA6</xm:sqref>
        </x14:dataValidation>
        <x14:dataValidation type="list" allowBlank="1" showInputMessage="1">
          <x14:formula1>
            <xm:f>データベース!$B$3:$B$59</xm:f>
          </x14:formula1>
          <xm:sqref>M5:M64</xm:sqref>
        </x14:dataValidation>
        <x14:dataValidation type="list" allowBlank="1" showInputMessage="1">
          <x14:formula1>
            <xm:f>データベース!$B$3:$B$59</xm:f>
          </x14:formula1>
          <xm:sqref>S5:S64</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BZ122"/>
  <sheetViews>
    <sheetView zoomScale="85" zoomScaleNormal="85" workbookViewId="0">
      <selection activeCell="AI35" sqref="AI35"/>
    </sheetView>
  </sheetViews>
  <sheetFormatPr defaultColWidth="9" defaultRowHeight="23.25" customHeight="1"/>
  <cols>
    <col min="1" max="1" width="9" style="25"/>
    <col min="2" max="2" width="9" style="5"/>
    <col min="3" max="3" width="9" style="53"/>
    <col min="4" max="4" width="8.75" style="5" customWidth="1"/>
    <col min="5" max="14" width="9" style="5"/>
    <col min="15" max="15" width="9" style="81"/>
    <col min="16" max="16" width="16" style="5" bestFit="1" customWidth="1"/>
    <col min="17" max="17" width="10" style="5" customWidth="1"/>
    <col min="18" max="18" width="10.25" style="5" customWidth="1"/>
    <col min="19" max="19" width="10.125" style="5" customWidth="1"/>
    <col min="20" max="25" width="9" style="5"/>
    <col min="26" max="47" width="9" style="25"/>
    <col min="48" max="50" width="9" style="52"/>
    <col min="51" max="16384" width="9" style="25"/>
  </cols>
  <sheetData>
    <row r="1" spans="1:78" ht="23.25" customHeight="1">
      <c r="A1" s="23"/>
      <c r="B1" s="23">
        <v>1</v>
      </c>
      <c r="C1" s="24">
        <v>2</v>
      </c>
      <c r="D1" s="23">
        <v>3</v>
      </c>
      <c r="E1" s="23">
        <v>4</v>
      </c>
      <c r="F1" s="23">
        <v>5</v>
      </c>
      <c r="G1" s="23">
        <v>6</v>
      </c>
      <c r="H1" s="23">
        <v>7</v>
      </c>
      <c r="I1" s="23">
        <v>8</v>
      </c>
      <c r="J1" s="23">
        <v>9</v>
      </c>
      <c r="K1" s="23">
        <v>10</v>
      </c>
      <c r="AA1" s="25">
        <v>56</v>
      </c>
      <c r="AB1" s="25">
        <v>3</v>
      </c>
      <c r="AC1" s="81" t="str">
        <f>IF(様式第２３号!S5="","",様式第２３号!S5)</f>
        <v/>
      </c>
      <c r="AD1" s="5" t="str">
        <f>IF(COUNTIF($AC$1:AC1,AC1)&gt;1,"重複","OK")</f>
        <v>OK</v>
      </c>
      <c r="AE1" s="5" t="str">
        <f t="shared" ref="AE1:AE62" si="0">IF(AD1="OK",AC1,"")</f>
        <v/>
      </c>
      <c r="AF1" s="26" t="str">
        <f t="array" ref="AF1">IFERROR(INDEX(AE:AE,SMALL(IF(AE:AE&lt;&gt;"",ROW(AE:AE)),ROW())),"")</f>
        <v/>
      </c>
      <c r="AH1" s="27"/>
      <c r="AI1" s="28" t="str">
        <f>IF(金物・A工法一覧表!$B$4="","",金物・A工法一覧表!$B$4)</f>
        <v/>
      </c>
      <c r="AJ1" s="5" t="str">
        <f>IF(COUNTIF($AI$1:AI1,AI1)&gt;1,"重複","OK")</f>
        <v>OK</v>
      </c>
      <c r="AK1" s="5" t="str">
        <f>IF(AJ1="OK",AI1,"")</f>
        <v/>
      </c>
      <c r="AL1" s="29" t="str">
        <f t="array" ref="AL1">IFERROR(INDEX(AK:AK,SMALL(IF(AK:AK&lt;&gt;"",ROW(AK:AK)),ROW())),"")</f>
        <v/>
      </c>
      <c r="AM1" s="28" t="str">
        <f>$AI1</f>
        <v/>
      </c>
      <c r="AN1" s="5" t="str">
        <f>IF(COUNTIF($AM$1:AM1,AM1)&gt;1,"重複","OK")</f>
        <v>OK</v>
      </c>
      <c r="AO1" s="5" t="str">
        <f>IF(AN1="OK",AM1,"")</f>
        <v/>
      </c>
      <c r="AP1" s="29" t="str">
        <f t="array" ref="AP1">IFERROR(INDEX(AO:AO,SMALL(IF(AO:AO&lt;&gt;"",ROW(AO:AO)),ROW())),"")</f>
        <v/>
      </c>
      <c r="AQ1" s="28" t="str">
        <f>$AI1</f>
        <v/>
      </c>
      <c r="AR1" s="5" t="str">
        <f>IF(COUNTIF($AQ$1:AQ1,AQ1)&gt;1,"重複","OK")</f>
        <v>OK</v>
      </c>
      <c r="AS1" s="5" t="str">
        <f>IF(AR1="OK",AQ1,"")</f>
        <v/>
      </c>
      <c r="AT1" s="29" t="str">
        <f t="array" ref="AT1">IFERROR(INDEX(AS:AS,SMALL(IF(AS:AS&lt;&gt;"",ROW(AS:AS)),ROW())),"")</f>
        <v/>
      </c>
      <c r="AU1" s="28" t="str">
        <f>$AI1</f>
        <v/>
      </c>
      <c r="AV1" s="5" t="str">
        <f>IF(COUNTIF($AU$1:AU1,AU1)&gt;1,"重複","OK")</f>
        <v>OK</v>
      </c>
      <c r="AW1" s="5" t="str">
        <f>IF(AV1="OK",AU1,"")</f>
        <v/>
      </c>
      <c r="AX1" s="29" t="str">
        <f t="array" ref="AX1">IFERROR(INDEX(AW:AW,SMALL(IF(AW:AW&lt;&gt;"",ROW(AW:AW)),ROW())),"")</f>
        <v/>
      </c>
      <c r="AY1" s="28" t="str">
        <f>$AI1</f>
        <v/>
      </c>
      <c r="AZ1" s="5" t="str">
        <f>IF(COUNTIF($AY$1:AY1,AY1)&gt;1,"重複","OK")</f>
        <v>OK</v>
      </c>
      <c r="BA1" s="5" t="str">
        <f>IF(AZ1="OK",AY1,"")</f>
        <v/>
      </c>
      <c r="BB1" s="29" t="str">
        <f t="array" ref="BB1">IFERROR(INDEX(BA:BA,SMALL(IF(BA:BA&lt;&gt;"",ROW(BA:BA)),ROW())),"")</f>
        <v/>
      </c>
      <c r="BC1" s="28" t="str">
        <f>$AI1</f>
        <v/>
      </c>
      <c r="BD1" s="5" t="str">
        <f>IF(COUNTIF($BC$1:BC1,BC1)&gt;1,"重複","OK")</f>
        <v>OK</v>
      </c>
      <c r="BE1" s="5" t="str">
        <f>IF(BD1="OK",BC1,"")</f>
        <v/>
      </c>
      <c r="BF1" s="29" t="str">
        <f t="array" ref="BF1">IFERROR(INDEX(BE:BE,SMALL(IF(BE:BE&lt;&gt;"",ROW(BE:BE)),ROW())),"")</f>
        <v/>
      </c>
      <c r="BG1" s="28" t="str">
        <f>$AI1</f>
        <v/>
      </c>
      <c r="BH1" s="5" t="str">
        <f>IF(COUNTIF($BG$1:BG1,BG1)&gt;1,"重複","OK")</f>
        <v>OK</v>
      </c>
      <c r="BI1" s="5" t="str">
        <f>IF(BH1="OK",BG1,"")</f>
        <v/>
      </c>
      <c r="BJ1" s="29" t="str">
        <f t="array" ref="BJ1">IFERROR(INDEX(BI:BI,SMALL(IF(BI:BI&lt;&gt;"",ROW(BI:BI)),ROW())),"")</f>
        <v/>
      </c>
      <c r="BK1" s="28" t="str">
        <f>$AI1</f>
        <v/>
      </c>
      <c r="BL1" s="5" t="str">
        <f>IF(COUNTIF($BK$1:BK1,BK1)&gt;1,"重複","OK")</f>
        <v>OK</v>
      </c>
      <c r="BM1" s="5" t="str">
        <f>IF(BL1="OK",BK1,"")</f>
        <v/>
      </c>
      <c r="BN1" s="29" t="str">
        <f t="array" ref="BN1">IFERROR(INDEX(BM:BM,SMALL(IF(BM:BM&lt;&gt;"",ROW(BM:BM)),ROW())),"")</f>
        <v/>
      </c>
      <c r="BO1" s="28" t="str">
        <f>$AI1</f>
        <v/>
      </c>
      <c r="BP1" s="5" t="str">
        <f>IF(COUNTIF($BO$1:BO1,BO1)&gt;1,"重複","OK")</f>
        <v>OK</v>
      </c>
      <c r="BQ1" s="5" t="str">
        <f>IF(BP1="OK",BO1,"")</f>
        <v/>
      </c>
      <c r="BR1" s="29" t="str">
        <f t="array" ref="BR1">IFERROR(INDEX(BQ:BQ,SMALL(IF(BQ:BQ&lt;&gt;"",ROW(BQ:BQ)),ROW())),"")</f>
        <v/>
      </c>
      <c r="BS1" s="28" t="str">
        <f>$AI1</f>
        <v/>
      </c>
      <c r="BT1" s="5" t="str">
        <f>IF(COUNTIF($BS$1:BS1,BS1)&gt;1,"重複","OK")</f>
        <v>OK</v>
      </c>
      <c r="BU1" s="5" t="str">
        <f>IF(BT1="OK",BS1,"")</f>
        <v/>
      </c>
      <c r="BV1" s="29" t="str">
        <f t="array" ref="BV1">IFERROR(INDEX(BU:BU,SMALL(IF(BU:BU&lt;&gt;"",ROW(BU:BU)),ROW())),"")</f>
        <v/>
      </c>
      <c r="BW1" s="28" t="str">
        <f>$AI1</f>
        <v/>
      </c>
      <c r="BX1" s="5" t="str">
        <f>IF(COUNTIF($BW$1:BW1,BW1)&gt;1,"重複","OK")</f>
        <v>OK</v>
      </c>
      <c r="BY1" s="5" t="str">
        <f>IF(BX1="OK",BW1,"")</f>
        <v/>
      </c>
      <c r="BZ1" s="29" t="str">
        <f t="array" ref="BZ1">IFERROR(INDEX(BY:BY,SMALL(IF(BY:BY&lt;&gt;"",ROW(BY:BY)),ROW())),"")</f>
        <v/>
      </c>
    </row>
    <row r="2" spans="1:78" ht="23.25" customHeight="1">
      <c r="A2" s="23" t="s">
        <v>363</v>
      </c>
      <c r="B2" s="23" t="s">
        <v>364</v>
      </c>
      <c r="C2" s="24" t="s">
        <v>365</v>
      </c>
      <c r="D2" s="23" t="s">
        <v>366</v>
      </c>
      <c r="E2" s="23" t="s">
        <v>367</v>
      </c>
      <c r="F2" s="23" t="s">
        <v>368</v>
      </c>
      <c r="G2" s="23" t="s">
        <v>369</v>
      </c>
      <c r="H2" s="23" t="s">
        <v>370</v>
      </c>
      <c r="I2" s="23" t="s">
        <v>371</v>
      </c>
      <c r="J2" s="23" t="s">
        <v>372</v>
      </c>
      <c r="K2" s="23" t="s">
        <v>373</v>
      </c>
      <c r="AA2" s="25">
        <v>55</v>
      </c>
      <c r="AB2" s="25">
        <v>4</v>
      </c>
      <c r="AC2" s="81" t="str">
        <f>IF(様式第２３号!S6="","",様式第２３号!S6)</f>
        <v/>
      </c>
      <c r="AD2" s="5" t="str">
        <f>IF(COUNTIF($AC$1:AC2,AC2)&gt;1,"重複","OK")</f>
        <v>重複</v>
      </c>
      <c r="AE2" s="5" t="str">
        <f t="shared" si="0"/>
        <v/>
      </c>
      <c r="AF2" s="26" t="str">
        <f t="array" ref="AF2">IFERROR(INDEX(AE:AE,SMALL(IF(AE:AE&lt;&gt;"",ROW(AE:AE)),ROW())),"")</f>
        <v/>
      </c>
      <c r="AH2" s="27" t="s">
        <v>374</v>
      </c>
      <c r="AI2" s="28" t="str">
        <f>IF(金物・A工法一覧表!$C$4="","",金物・A工法一覧表!$C$4)</f>
        <v/>
      </c>
      <c r="AJ2" s="5" t="str">
        <f>IF(COUNTIF($AI$1:AI2,AI2)&gt;1,"重複","OK")</f>
        <v>重複</v>
      </c>
      <c r="AK2" s="5" t="str">
        <f>IF(AJ2="OK",AI2,"")</f>
        <v/>
      </c>
      <c r="AL2" s="29" t="str">
        <f t="array" ref="AL2">IFERROR(INDEX(AK:AK,SMALL(IF(AK:AK&lt;&gt;"",ROW(AK:AK)),ROW())),"")</f>
        <v/>
      </c>
      <c r="AM2" s="30" t="str">
        <f>$AI2</f>
        <v/>
      </c>
      <c r="AN2" s="5" t="str">
        <f>IF(COUNTIF($AM$1:AM2,AM2)&gt;1,"重複","OK")</f>
        <v>重複</v>
      </c>
      <c r="AO2" s="5" t="str">
        <f>IF(AN2="OK",AM2,"")</f>
        <v/>
      </c>
      <c r="AP2" s="29" t="str">
        <f t="array" ref="AP2">IFERROR(INDEX(AO:AO,SMALL(IF(AO:AO&lt;&gt;"",ROW(AO:AO)),ROW())),"")</f>
        <v/>
      </c>
      <c r="AQ2" s="30" t="str">
        <f>$AI2</f>
        <v/>
      </c>
      <c r="AR2" s="5" t="str">
        <f>IF(COUNTIF($AQ$1:AQ2,AQ2)&gt;1,"重複","OK")</f>
        <v>重複</v>
      </c>
      <c r="AS2" s="5" t="str">
        <f t="shared" ref="AS2:AS12" si="1">IF(AR2="OK",AQ2,"")</f>
        <v/>
      </c>
      <c r="AT2" s="29" t="str">
        <f t="array" ref="AT2">IFERROR(INDEX(AS:AS,SMALL(IF(AS:AS&lt;&gt;"",ROW(AS:AS)),ROW())),"")</f>
        <v/>
      </c>
      <c r="AU2" s="30" t="str">
        <f>$AI2</f>
        <v/>
      </c>
      <c r="AV2" s="5" t="str">
        <f>IF(COUNTIF($AU$1:AU2,AU2)&gt;1,"重複","OK")</f>
        <v>重複</v>
      </c>
      <c r="AW2" s="5" t="str">
        <f t="shared" ref="AW2:AW12" si="2">IF(AV2="OK",AU2,"")</f>
        <v/>
      </c>
      <c r="AX2" s="29" t="str">
        <f t="array" ref="AX2">IFERROR(INDEX(AW:AW,SMALL(IF(AW:AW&lt;&gt;"",ROW(AW:AW)),ROW())),"")</f>
        <v/>
      </c>
      <c r="AY2" s="30" t="str">
        <f>$AI2</f>
        <v/>
      </c>
      <c r="AZ2" s="5" t="str">
        <f>IF(COUNTIF($AY$1:AY2,AY2)&gt;1,"重複","OK")</f>
        <v>重複</v>
      </c>
      <c r="BA2" s="5" t="str">
        <f t="shared" ref="BA2:BA20" si="3">IF(AZ2="OK",AY2,"")</f>
        <v/>
      </c>
      <c r="BB2" s="29" t="str">
        <f t="array" ref="BB2">IFERROR(INDEX(BA:BA,SMALL(IF(BA:BA&lt;&gt;"",ROW(BA:BA)),ROW())),"")</f>
        <v/>
      </c>
      <c r="BC2" s="30" t="str">
        <f>$AI2</f>
        <v/>
      </c>
      <c r="BD2" s="5" t="str">
        <f>IF(COUNTIF($BC$1:BC2,BC2)&gt;1,"重複","OK")</f>
        <v>重複</v>
      </c>
      <c r="BE2" s="5" t="str">
        <f>IF(BD2="OK",BC2,"")</f>
        <v/>
      </c>
      <c r="BF2" s="29" t="str">
        <f t="array" ref="BF2">IFERROR(INDEX(BE:BE,SMALL(IF(BE:BE&lt;&gt;"",ROW(BE:BE)),ROW())),"")</f>
        <v/>
      </c>
      <c r="BG2" s="30" t="str">
        <f>$AI2</f>
        <v/>
      </c>
      <c r="BH2" s="5" t="str">
        <f>IF(COUNTIF($BG$1:BG2,BG2)&gt;1,"重複","OK")</f>
        <v>重複</v>
      </c>
      <c r="BI2" s="5" t="str">
        <f t="shared" ref="BI2:BI28" si="4">IF(BH2="OK",BG2,"")</f>
        <v/>
      </c>
      <c r="BJ2" s="29" t="str">
        <f t="array" ref="BJ2">IFERROR(INDEX(BI:BI,SMALL(IF(BI:BI&lt;&gt;"",ROW(BI:BI)),ROW())),"")</f>
        <v/>
      </c>
      <c r="BK2" s="30" t="str">
        <f>$AI2</f>
        <v/>
      </c>
      <c r="BL2" s="5" t="str">
        <f>IF(COUNTIF($BK$1:BK2,BK2)&gt;1,"重複","OK")</f>
        <v>重複</v>
      </c>
      <c r="BM2" s="5" t="str">
        <f t="shared" ref="BM2:BM32" si="5">IF(BL2="OK",BK2,"")</f>
        <v/>
      </c>
      <c r="BN2" s="29" t="str">
        <f t="array" ref="BN2">IFERROR(INDEX(BM:BM,SMALL(IF(BM:BM&lt;&gt;"",ROW(BM:BM)),ROW())),"")</f>
        <v/>
      </c>
      <c r="BO2" s="30" t="str">
        <f>$AI2</f>
        <v/>
      </c>
      <c r="BP2" s="5" t="str">
        <f>IF(COUNTIF($BO$1:BO2,BO2)&gt;1,"重複","OK")</f>
        <v>重複</v>
      </c>
      <c r="BQ2" s="5" t="str">
        <f t="shared" ref="BQ2:BQ36" si="6">IF(BP2="OK",BO2,"")</f>
        <v/>
      </c>
      <c r="BR2" s="29" t="str">
        <f t="array" ref="BR2">IFERROR(INDEX(BQ:BQ,SMALL(IF(BQ:BQ&lt;&gt;"",ROW(BQ:BQ)),ROW())),"")</f>
        <v/>
      </c>
      <c r="BS2" s="30" t="str">
        <f>$AI2</f>
        <v/>
      </c>
      <c r="BT2" s="5" t="str">
        <f>IF(COUNTIF($BS$1:BS2,BS2)&gt;1,"重複","OK")</f>
        <v>重複</v>
      </c>
      <c r="BU2" s="5" t="str">
        <f t="shared" ref="BU2:BU40" si="7">IF(BT2="OK",BS2,"")</f>
        <v/>
      </c>
      <c r="BV2" s="29" t="str">
        <f t="array" ref="BV2">IFERROR(INDEX(BU:BU,SMALL(IF(BU:BU&lt;&gt;"",ROW(BU:BU)),ROW())),"")</f>
        <v/>
      </c>
      <c r="BW2" s="30" t="str">
        <f>$AI2</f>
        <v/>
      </c>
      <c r="BX2" s="5" t="str">
        <f>IF(COUNTIF($BW$1:BW2,BW2)&gt;1,"重複","OK")</f>
        <v>重複</v>
      </c>
      <c r="BY2" s="5" t="str">
        <f t="shared" ref="BY2:BY44" si="8">IF(BX2="OK",BW2,"")</f>
        <v/>
      </c>
      <c r="BZ2" s="29" t="str">
        <f t="array" ref="BZ2">IFERROR(INDEX(BY:BY,SMALL(IF(BY:BY&lt;&gt;"",ROW(BY:BY)),ROW())),"")</f>
        <v/>
      </c>
    </row>
    <row r="3" spans="1:78" ht="23.25" customHeight="1">
      <c r="A3" s="23">
        <v>1</v>
      </c>
      <c r="B3" s="23" t="s">
        <v>375</v>
      </c>
      <c r="C3" s="31">
        <v>5.2</v>
      </c>
      <c r="D3" s="23" t="s">
        <v>376</v>
      </c>
      <c r="E3" s="23" t="s">
        <v>377</v>
      </c>
      <c r="F3" s="23" t="s">
        <v>378</v>
      </c>
      <c r="G3" s="23" t="s">
        <v>379</v>
      </c>
      <c r="H3" s="32" t="s">
        <v>380</v>
      </c>
      <c r="I3" s="23" t="s">
        <v>381</v>
      </c>
      <c r="J3" s="23" t="s">
        <v>381</v>
      </c>
      <c r="K3" s="23" t="s">
        <v>381</v>
      </c>
      <c r="O3" s="81" t="s">
        <v>382</v>
      </c>
      <c r="AA3" s="25">
        <v>54</v>
      </c>
      <c r="AB3" s="25">
        <v>5</v>
      </c>
      <c r="AC3" s="81" t="str">
        <f>IF(様式第２３号!M7="","",様式第２３号!M7)</f>
        <v/>
      </c>
      <c r="AD3" s="5" t="str">
        <f>IF(COUNTIF($AC$1:AC3,AC3)&gt;1,"重複","OK")</f>
        <v>重複</v>
      </c>
      <c r="AE3" s="5" t="str">
        <f t="shared" si="0"/>
        <v/>
      </c>
      <c r="AF3" s="26" t="str">
        <f t="array" ref="AF3">IFERROR(INDEX(AE:AE,SMALL(IF(AE:AE&lt;&gt;"",ROW(AE:AE)),ROW())),"")</f>
        <v/>
      </c>
      <c r="AG3" s="25">
        <f>金物・A工法一覧表!B4</f>
        <v>0</v>
      </c>
      <c r="AH3" s="33"/>
      <c r="AI3" s="30" t="str">
        <f>IF(金物・A工法一覧表!$D$4="","",金物・A工法一覧表!$D$4)</f>
        <v/>
      </c>
      <c r="AJ3" s="5" t="str">
        <f>IF(COUNTIF($AI$1:AI3,AI3)&gt;1,"重複","OK")</f>
        <v>重複</v>
      </c>
      <c r="AK3" s="5" t="str">
        <f>IF(AJ3="OK",AI3,"")</f>
        <v/>
      </c>
      <c r="AL3" s="29" t="str">
        <f t="array" ref="AL3">IFERROR(INDEX(AK:AK,SMALL(IF(AK:AK&lt;&gt;"",ROW(AK:AK)),ROW())),"")</f>
        <v/>
      </c>
      <c r="AM3" s="30" t="str">
        <f>$AI3</f>
        <v/>
      </c>
      <c r="AN3" s="5" t="str">
        <f>IF(COUNTIF($AM$1:AM3,AM3)&gt;1,"重複","OK")</f>
        <v>重複</v>
      </c>
      <c r="AO3" s="5" t="str">
        <f>IF(AN3="OK",AM3,"")</f>
        <v/>
      </c>
      <c r="AP3" s="29" t="str">
        <f t="array" ref="AP3">IFERROR(INDEX(AO:AO,SMALL(IF(AO:AO&lt;&gt;"",ROW(AO:AO)),ROW())),"")</f>
        <v/>
      </c>
      <c r="AQ3" s="30" t="str">
        <f>$AI3</f>
        <v/>
      </c>
      <c r="AR3" s="5" t="str">
        <f>IF(COUNTIF($AQ$1:AQ3,AQ3)&gt;1,"重複","OK")</f>
        <v>重複</v>
      </c>
      <c r="AS3" s="5" t="str">
        <f t="shared" si="1"/>
        <v/>
      </c>
      <c r="AT3" s="29" t="str">
        <f t="array" ref="AT3">IFERROR(INDEX(AS:AS,SMALL(IF(AS:AS&lt;&gt;"",ROW(AS:AS)),ROW())),"")</f>
        <v/>
      </c>
      <c r="AU3" s="30" t="str">
        <f>$AI3</f>
        <v/>
      </c>
      <c r="AV3" s="5" t="str">
        <f>IF(COUNTIF($AU$1:AU3,AU3)&gt;1,"重複","OK")</f>
        <v>重複</v>
      </c>
      <c r="AW3" s="5" t="str">
        <f t="shared" si="2"/>
        <v/>
      </c>
      <c r="AX3" s="29" t="str">
        <f t="array" ref="AX3">IFERROR(INDEX(AW:AW,SMALL(IF(AW:AW&lt;&gt;"",ROW(AW:AW)),ROW())),"")</f>
        <v/>
      </c>
      <c r="AY3" s="30" t="str">
        <f>$AI3</f>
        <v/>
      </c>
      <c r="AZ3" s="5" t="str">
        <f>IF(COUNTIF($AY$1:AY3,AY3)&gt;1,"重複","OK")</f>
        <v>重複</v>
      </c>
      <c r="BA3" s="5" t="str">
        <f t="shared" si="3"/>
        <v/>
      </c>
      <c r="BB3" s="29" t="str">
        <f t="array" ref="BB3">IFERROR(INDEX(BA:BA,SMALL(IF(BA:BA&lt;&gt;"",ROW(BA:BA)),ROW())),"")</f>
        <v/>
      </c>
      <c r="BC3" s="30" t="str">
        <f>$AI3</f>
        <v/>
      </c>
      <c r="BD3" s="5" t="str">
        <f>IF(COUNTIF($BC$1:BC3,BC3)&gt;1,"重複","OK")</f>
        <v>重複</v>
      </c>
      <c r="BE3" s="5" t="str">
        <f>IF(BD3="OK",BC3,"")</f>
        <v/>
      </c>
      <c r="BF3" s="29" t="str">
        <f t="array" ref="BF3">IFERROR(INDEX(BE:BE,SMALL(IF(BE:BE&lt;&gt;"",ROW(BE:BE)),ROW())),"")</f>
        <v/>
      </c>
      <c r="BG3" s="30" t="str">
        <f>$AI3</f>
        <v/>
      </c>
      <c r="BH3" s="5" t="str">
        <f>IF(COUNTIF($BG$1:BG3,BG3)&gt;1,"重複","OK")</f>
        <v>重複</v>
      </c>
      <c r="BI3" s="5" t="str">
        <f t="shared" si="4"/>
        <v/>
      </c>
      <c r="BJ3" s="29" t="str">
        <f t="array" ref="BJ3">IFERROR(INDEX(BI:BI,SMALL(IF(BI:BI&lt;&gt;"",ROW(BI:BI)),ROW())),"")</f>
        <v/>
      </c>
      <c r="BK3" s="30" t="str">
        <f>$AI3</f>
        <v/>
      </c>
      <c r="BL3" s="5" t="str">
        <f>IF(COUNTIF($BK$1:BK3,BK3)&gt;1,"重複","OK")</f>
        <v>重複</v>
      </c>
      <c r="BM3" s="5" t="str">
        <f t="shared" si="5"/>
        <v/>
      </c>
      <c r="BN3" s="29" t="str">
        <f t="array" ref="BN3">IFERROR(INDEX(BM:BM,SMALL(IF(BM:BM&lt;&gt;"",ROW(BM:BM)),ROW())),"")</f>
        <v/>
      </c>
      <c r="BO3" s="30" t="str">
        <f>$AI3</f>
        <v/>
      </c>
      <c r="BP3" s="5" t="str">
        <f>IF(COUNTIF($BO$1:BO3,BO3)&gt;1,"重複","OK")</f>
        <v>重複</v>
      </c>
      <c r="BQ3" s="5" t="str">
        <f t="shared" si="6"/>
        <v/>
      </c>
      <c r="BR3" s="29" t="str">
        <f t="array" ref="BR3">IFERROR(INDEX(BQ:BQ,SMALL(IF(BQ:BQ&lt;&gt;"",ROW(BQ:BQ)),ROW())),"")</f>
        <v/>
      </c>
      <c r="BS3" s="30" t="str">
        <f>$AI3</f>
        <v/>
      </c>
      <c r="BT3" s="5" t="str">
        <f>IF(COUNTIF($BS$1:BS3,BS3)&gt;1,"重複","OK")</f>
        <v>重複</v>
      </c>
      <c r="BU3" s="5" t="str">
        <f t="shared" si="7"/>
        <v/>
      </c>
      <c r="BV3" s="29" t="str">
        <f t="array" ref="BV3">IFERROR(INDEX(BU:BU,SMALL(IF(BU:BU&lt;&gt;"",ROW(BU:BU)),ROW())),"")</f>
        <v/>
      </c>
      <c r="BW3" s="30" t="str">
        <f>$AI3</f>
        <v/>
      </c>
      <c r="BX3" s="5" t="str">
        <f>IF(COUNTIF($BW$1:BW3,BW3)&gt;1,"重複","OK")</f>
        <v>重複</v>
      </c>
      <c r="BY3" s="5" t="str">
        <f t="shared" si="8"/>
        <v/>
      </c>
      <c r="BZ3" s="29" t="str">
        <f t="array" ref="BZ3">IFERROR(INDEX(BY:BY,SMALL(IF(BY:BY&lt;&gt;"",ROW(BY:BY)),ROW())),"")</f>
        <v/>
      </c>
    </row>
    <row r="4" spans="1:78" ht="37.5">
      <c r="A4" s="23">
        <v>2</v>
      </c>
      <c r="B4" s="23" t="s">
        <v>383</v>
      </c>
      <c r="C4" s="31">
        <v>5.2</v>
      </c>
      <c r="D4" s="23" t="s">
        <v>376</v>
      </c>
      <c r="E4" s="23" t="s">
        <v>384</v>
      </c>
      <c r="F4" s="23" t="s">
        <v>378</v>
      </c>
      <c r="G4" s="23" t="s">
        <v>379</v>
      </c>
      <c r="H4" s="32" t="s">
        <v>385</v>
      </c>
      <c r="I4" s="23" t="s">
        <v>386</v>
      </c>
      <c r="J4" s="23" t="s">
        <v>387</v>
      </c>
      <c r="K4" s="23" t="s">
        <v>381</v>
      </c>
      <c r="O4" s="127" t="s">
        <v>388</v>
      </c>
      <c r="P4" s="34" t="s">
        <v>389</v>
      </c>
      <c r="Q4" s="35" t="s">
        <v>390</v>
      </c>
      <c r="R4" s="35" t="s">
        <v>391</v>
      </c>
      <c r="S4" s="35" t="s">
        <v>392</v>
      </c>
      <c r="T4" s="32" t="s">
        <v>393</v>
      </c>
      <c r="V4" s="34" t="s">
        <v>394</v>
      </c>
      <c r="W4" s="32"/>
      <c r="AA4" s="25">
        <v>53</v>
      </c>
      <c r="AB4" s="25">
        <v>6</v>
      </c>
      <c r="AC4" s="81" t="str">
        <f>IF(様式第２３号!M8="","",様式第２３号!M8)</f>
        <v/>
      </c>
      <c r="AD4" s="5" t="str">
        <f>IF(COUNTIF($AC$1:AC4,AC4)&gt;1,"重複","OK")</f>
        <v>重複</v>
      </c>
      <c r="AE4" s="5" t="str">
        <f t="shared" si="0"/>
        <v/>
      </c>
      <c r="AF4" s="26" t="str">
        <f t="array" ref="AF4">IFERROR(INDEX(AE:AE,SMALL(IF(AE:AE&lt;&gt;"",ROW(AE:AE)),ROW())),"")</f>
        <v/>
      </c>
      <c r="AH4" s="33"/>
      <c r="AI4" s="30" t="str">
        <f>IF(金物・A工法一覧表!$E$4="","",金物・A工法一覧表!$E$4)</f>
        <v/>
      </c>
      <c r="AJ4" s="5" t="str">
        <f>IF(COUNTIF($AI$1:AI4,AI4)&gt;1,"重複","OK")</f>
        <v>重複</v>
      </c>
      <c r="AK4" s="5" t="str">
        <f>IF(AJ4="OK",AI4,"")</f>
        <v/>
      </c>
      <c r="AL4" s="29" t="str">
        <f t="array" ref="AL4">IFERROR(INDEX(AK:AK,SMALL(IF(AK:AK&lt;&gt;"",ROW(AK:AK)),ROW())),"")</f>
        <v/>
      </c>
      <c r="AM4" s="36" t="str">
        <f>$AI4</f>
        <v/>
      </c>
      <c r="AN4" s="5" t="str">
        <f>IF(COUNTIF($AM$1:AM4,AM4)&gt;1,"重複","OK")</f>
        <v>重複</v>
      </c>
      <c r="AO4" s="5" t="str">
        <f>IF(AN4="OK",AM4,"")</f>
        <v/>
      </c>
      <c r="AP4" s="29" t="str">
        <f t="array" ref="AP4">IFERROR(INDEX(AO:AO,SMALL(IF(AO:AO&lt;&gt;"",ROW(AO:AO)),ROW())),"")</f>
        <v/>
      </c>
      <c r="AQ4" s="36" t="str">
        <f>$AI4</f>
        <v/>
      </c>
      <c r="AR4" s="5" t="str">
        <f>IF(COUNTIF($AQ$1:AQ4,AQ4)&gt;1,"重複","OK")</f>
        <v>重複</v>
      </c>
      <c r="AS4" s="5" t="str">
        <f t="shared" si="1"/>
        <v/>
      </c>
      <c r="AT4" s="29" t="str">
        <f t="array" ref="AT4">IFERROR(INDEX(AS:AS,SMALL(IF(AS:AS&lt;&gt;"",ROW(AS:AS)),ROW())),"")</f>
        <v/>
      </c>
      <c r="AU4" s="36" t="str">
        <f>$AI4</f>
        <v/>
      </c>
      <c r="AV4" s="5" t="str">
        <f>IF(COUNTIF($AU$1:AU4,AU4)&gt;1,"重複","OK")</f>
        <v>重複</v>
      </c>
      <c r="AW4" s="5" t="str">
        <f t="shared" si="2"/>
        <v/>
      </c>
      <c r="AX4" s="29" t="str">
        <f t="array" ref="AX4">IFERROR(INDEX(AW:AW,SMALL(IF(AW:AW&lt;&gt;"",ROW(AW:AW)),ROW())),"")</f>
        <v/>
      </c>
      <c r="AY4" s="36" t="str">
        <f>$AI4</f>
        <v/>
      </c>
      <c r="AZ4" s="5" t="str">
        <f>IF(COUNTIF($AY$1:AY4,AY4)&gt;1,"重複","OK")</f>
        <v>重複</v>
      </c>
      <c r="BA4" s="5" t="str">
        <f t="shared" si="3"/>
        <v/>
      </c>
      <c r="BB4" s="29" t="str">
        <f t="array" ref="BB4">IFERROR(INDEX(BA:BA,SMALL(IF(BA:BA&lt;&gt;"",ROW(BA:BA)),ROW())),"")</f>
        <v/>
      </c>
      <c r="BC4" s="36" t="str">
        <f>$AI4</f>
        <v/>
      </c>
      <c r="BD4" s="5" t="str">
        <f>IF(COUNTIF($BC$1:BC4,BC4)&gt;1,"重複","OK")</f>
        <v>重複</v>
      </c>
      <c r="BE4" s="5" t="str">
        <f>IF(BD4="OK",BC4,"")</f>
        <v/>
      </c>
      <c r="BF4" s="29" t="str">
        <f t="array" ref="BF4">IFERROR(INDEX(BE:BE,SMALL(IF(BE:BE&lt;&gt;"",ROW(BE:BE)),ROW())),"")</f>
        <v/>
      </c>
      <c r="BG4" s="36" t="str">
        <f>$AI4</f>
        <v/>
      </c>
      <c r="BH4" s="5" t="str">
        <f>IF(COUNTIF($BG$1:BG4,BG4)&gt;1,"重複","OK")</f>
        <v>重複</v>
      </c>
      <c r="BI4" s="5" t="str">
        <f t="shared" si="4"/>
        <v/>
      </c>
      <c r="BJ4" s="29" t="str">
        <f t="array" ref="BJ4">IFERROR(INDEX(BI:BI,SMALL(IF(BI:BI&lt;&gt;"",ROW(BI:BI)),ROW())),"")</f>
        <v/>
      </c>
      <c r="BK4" s="36" t="str">
        <f>$AI4</f>
        <v/>
      </c>
      <c r="BL4" s="5" t="str">
        <f>IF(COUNTIF($BK$1:BK4,BK4)&gt;1,"重複","OK")</f>
        <v>重複</v>
      </c>
      <c r="BM4" s="5" t="str">
        <f t="shared" si="5"/>
        <v/>
      </c>
      <c r="BN4" s="29" t="str">
        <f t="array" ref="BN4">IFERROR(INDEX(BM:BM,SMALL(IF(BM:BM&lt;&gt;"",ROW(BM:BM)),ROW())),"")</f>
        <v/>
      </c>
      <c r="BO4" s="36" t="str">
        <f>$AI4</f>
        <v/>
      </c>
      <c r="BP4" s="5" t="str">
        <f>IF(COUNTIF($BO$1:BO4,BO4)&gt;1,"重複","OK")</f>
        <v>重複</v>
      </c>
      <c r="BQ4" s="5" t="str">
        <f t="shared" si="6"/>
        <v/>
      </c>
      <c r="BR4" s="29" t="str">
        <f t="array" ref="BR4">IFERROR(INDEX(BQ:BQ,SMALL(IF(BQ:BQ&lt;&gt;"",ROW(BQ:BQ)),ROW())),"")</f>
        <v/>
      </c>
      <c r="BS4" s="36" t="str">
        <f>$AI4</f>
        <v/>
      </c>
      <c r="BT4" s="5" t="str">
        <f>IF(COUNTIF($BS$1:BS4,BS4)&gt;1,"重複","OK")</f>
        <v>重複</v>
      </c>
      <c r="BU4" s="5" t="str">
        <f t="shared" si="7"/>
        <v/>
      </c>
      <c r="BV4" s="29" t="str">
        <f t="array" ref="BV4">IFERROR(INDEX(BU:BU,SMALL(IF(BU:BU&lt;&gt;"",ROW(BU:BU)),ROW())),"")</f>
        <v/>
      </c>
      <c r="BW4" s="36" t="str">
        <f>$AI4</f>
        <v/>
      </c>
      <c r="BX4" s="5" t="str">
        <f>IF(COUNTIF($BW$1:BW4,BW4)&gt;1,"重複","OK")</f>
        <v>重複</v>
      </c>
      <c r="BY4" s="5" t="str">
        <f t="shared" si="8"/>
        <v/>
      </c>
      <c r="BZ4" s="29" t="str">
        <f t="array" ref="BZ4">IFERROR(INDEX(BY:BY,SMALL(IF(BY:BY&lt;&gt;"",ROW(BY:BY)),ROW())),"")</f>
        <v/>
      </c>
    </row>
    <row r="5" spans="1:78" ht="23.25" customHeight="1">
      <c r="A5" s="23">
        <v>3</v>
      </c>
      <c r="B5" s="23" t="s">
        <v>395</v>
      </c>
      <c r="C5" s="31">
        <v>4.16</v>
      </c>
      <c r="D5" s="23" t="s">
        <v>376</v>
      </c>
      <c r="E5" s="23" t="s">
        <v>377</v>
      </c>
      <c r="F5" s="23" t="s">
        <v>378</v>
      </c>
      <c r="G5" s="23" t="s">
        <v>379</v>
      </c>
      <c r="H5" s="32" t="s">
        <v>396</v>
      </c>
      <c r="I5" s="23" t="s">
        <v>397</v>
      </c>
      <c r="J5" s="23" t="s">
        <v>398</v>
      </c>
      <c r="K5" s="23" t="s">
        <v>399</v>
      </c>
      <c r="O5" s="127" t="s">
        <v>400</v>
      </c>
      <c r="P5" s="23" t="s">
        <v>401</v>
      </c>
      <c r="Q5" s="37">
        <v>2.4</v>
      </c>
      <c r="R5" s="37">
        <v>2.8</v>
      </c>
      <c r="S5" s="37">
        <v>3.5</v>
      </c>
      <c r="T5" s="37">
        <v>3.9</v>
      </c>
      <c r="V5" s="23" t="s">
        <v>401</v>
      </c>
      <c r="W5" s="193" t="s">
        <v>402</v>
      </c>
      <c r="Y5" s="23" t="s">
        <v>403</v>
      </c>
      <c r="Z5" s="23">
        <v>1</v>
      </c>
      <c r="AA5" s="25">
        <v>52</v>
      </c>
      <c r="AB5" s="25">
        <v>7</v>
      </c>
      <c r="AC5" s="81" t="str">
        <f>IF(様式第２３号!M9="","",様式第２３号!M9)</f>
        <v/>
      </c>
      <c r="AD5" s="5" t="str">
        <f>IF(COUNTIF($AC$1:AC5,AC5)&gt;1,"重複","OK")</f>
        <v>重複</v>
      </c>
      <c r="AE5" s="5" t="str">
        <f t="shared" si="0"/>
        <v/>
      </c>
      <c r="AF5" s="26" t="str">
        <f t="array" ref="AF5">IFERROR(INDEX(AE:AE,SMALL(IF(AE:AE&lt;&gt;"",ROW(AE:AE)),ROW())),"")</f>
        <v/>
      </c>
      <c r="AH5" s="27" t="s">
        <v>404</v>
      </c>
      <c r="AI5" s="38"/>
      <c r="AJ5" s="38"/>
      <c r="AK5" s="38"/>
      <c r="AL5" s="38"/>
      <c r="AM5" s="28" t="str">
        <f>IF(金物・A工法一覧表!$B$5="","",金物・A工法一覧表!$B$5)</f>
        <v/>
      </c>
      <c r="AN5" s="5" t="str">
        <f>IF(COUNTIF($AM$1:AM5,AM5)&gt;1,"重複","OK")</f>
        <v>重複</v>
      </c>
      <c r="AO5" s="38"/>
      <c r="AP5" s="39"/>
      <c r="AQ5" s="28" t="str">
        <f>$AM5</f>
        <v/>
      </c>
      <c r="AR5" s="5" t="str">
        <f>IF(COUNTIF($AQ$1:AQ5,AQ5)&gt;1,"重複","OK")</f>
        <v>重複</v>
      </c>
      <c r="AS5" s="5" t="str">
        <f t="shared" si="1"/>
        <v/>
      </c>
      <c r="AT5" s="29" t="str">
        <f t="array" ref="AT5">IFERROR(INDEX(AS:AS,SMALL(IF(AS:AS&lt;&gt;"",ROW(AS:AS)),ROW())),"")</f>
        <v/>
      </c>
      <c r="AU5" s="28" t="str">
        <f>$AM5</f>
        <v/>
      </c>
      <c r="AV5" s="5" t="str">
        <f>IF(COUNTIF($AU$1:AU5,AU5)&gt;1,"重複","OK")</f>
        <v>重複</v>
      </c>
      <c r="AW5" s="5" t="str">
        <f t="shared" si="2"/>
        <v/>
      </c>
      <c r="AX5" s="29" t="str">
        <f t="array" ref="AX5">IFERROR(INDEX(AW:AW,SMALL(IF(AW:AW&lt;&gt;"",ROW(AW:AW)),ROW())),"")</f>
        <v/>
      </c>
      <c r="AY5" s="28" t="str">
        <f>$AM5</f>
        <v/>
      </c>
      <c r="AZ5" s="5" t="str">
        <f>IF(COUNTIF($AY$1:AY5,AY5)&gt;1,"重複","OK")</f>
        <v>重複</v>
      </c>
      <c r="BA5" s="5" t="str">
        <f t="shared" si="3"/>
        <v/>
      </c>
      <c r="BB5" s="29" t="str">
        <f t="array" ref="BB5">IFERROR(INDEX(BA:BA,SMALL(IF(BA:BA&lt;&gt;"",ROW(BA:BA)),ROW())),"")</f>
        <v/>
      </c>
      <c r="BC5" s="28" t="str">
        <f>$AM5</f>
        <v/>
      </c>
      <c r="BD5" s="5" t="str">
        <f>IF(COUNTIF($BC$1:BC5,BC5)&gt;1,"重複","OK")</f>
        <v>重複</v>
      </c>
      <c r="BE5" s="5" t="str">
        <f>IF(BD5="OK",BC5,"")</f>
        <v/>
      </c>
      <c r="BF5" s="29" t="str">
        <f t="array" ref="BF5">IFERROR(INDEX(BE:BE,SMALL(IF(BE:BE&lt;&gt;"",ROW(BE:BE)),ROW())),"")</f>
        <v/>
      </c>
      <c r="BG5" s="28" t="str">
        <f>$AM5</f>
        <v/>
      </c>
      <c r="BH5" s="5" t="str">
        <f>IF(COUNTIF($BG$1:BG5,BG5)&gt;1,"重複","OK")</f>
        <v>重複</v>
      </c>
      <c r="BI5" s="5" t="str">
        <f t="shared" si="4"/>
        <v/>
      </c>
      <c r="BJ5" s="29" t="str">
        <f t="array" ref="BJ5">IFERROR(INDEX(BI:BI,SMALL(IF(BI:BI&lt;&gt;"",ROW(BI:BI)),ROW())),"")</f>
        <v/>
      </c>
      <c r="BK5" s="28" t="str">
        <f>$AM5</f>
        <v/>
      </c>
      <c r="BL5" s="5" t="str">
        <f>IF(COUNTIF($BK$1:BK5,BK5)&gt;1,"重複","OK")</f>
        <v>重複</v>
      </c>
      <c r="BM5" s="5" t="str">
        <f t="shared" si="5"/>
        <v/>
      </c>
      <c r="BN5" s="29" t="str">
        <f t="array" ref="BN5">IFERROR(INDEX(BM:BM,SMALL(IF(BM:BM&lt;&gt;"",ROW(BM:BM)),ROW())),"")</f>
        <v/>
      </c>
      <c r="BO5" s="28" t="str">
        <f>$AM5</f>
        <v/>
      </c>
      <c r="BP5" s="5" t="str">
        <f>IF(COUNTIF($BO$1:BO5,BO5)&gt;1,"重複","OK")</f>
        <v>重複</v>
      </c>
      <c r="BQ5" s="5" t="str">
        <f t="shared" si="6"/>
        <v/>
      </c>
      <c r="BR5" s="29" t="str">
        <f t="array" ref="BR5">IFERROR(INDEX(BQ:BQ,SMALL(IF(BQ:BQ&lt;&gt;"",ROW(BQ:BQ)),ROW())),"")</f>
        <v/>
      </c>
      <c r="BS5" s="28" t="str">
        <f>$AM5</f>
        <v/>
      </c>
      <c r="BT5" s="5" t="str">
        <f>IF(COUNTIF($BS$1:BS5,BS5)&gt;1,"重複","OK")</f>
        <v>重複</v>
      </c>
      <c r="BU5" s="5" t="str">
        <f t="shared" si="7"/>
        <v/>
      </c>
      <c r="BV5" s="29" t="str">
        <f t="array" ref="BV5">IFERROR(INDEX(BU:BU,SMALL(IF(BU:BU&lt;&gt;"",ROW(BU:BU)),ROW())),"")</f>
        <v/>
      </c>
      <c r="BW5" s="28" t="str">
        <f>$AM5</f>
        <v/>
      </c>
      <c r="BX5" s="5" t="str">
        <f>IF(COUNTIF($BW$1:BW5,BW5)&gt;1,"重複","OK")</f>
        <v>重複</v>
      </c>
      <c r="BY5" s="5" t="str">
        <f t="shared" si="8"/>
        <v/>
      </c>
      <c r="BZ5" s="29" t="str">
        <f t="array" ref="BZ5">IFERROR(INDEX(BY:BY,SMALL(IF(BY:BY&lt;&gt;"",ROW(BY:BY)),ROW())),"")</f>
        <v/>
      </c>
    </row>
    <row r="6" spans="1:78" ht="23.25" customHeight="1">
      <c r="A6" s="23"/>
      <c r="B6" s="23" t="s">
        <v>405</v>
      </c>
      <c r="C6" s="31">
        <v>4.16</v>
      </c>
      <c r="D6" s="23" t="s">
        <v>376</v>
      </c>
      <c r="E6" s="23" t="s">
        <v>406</v>
      </c>
      <c r="F6" s="23" t="s">
        <v>378</v>
      </c>
      <c r="G6" s="23" t="s">
        <v>379</v>
      </c>
      <c r="H6" s="32" t="s">
        <v>407</v>
      </c>
      <c r="I6" s="23" t="s">
        <v>408</v>
      </c>
      <c r="J6" s="23" t="s">
        <v>409</v>
      </c>
      <c r="K6" s="23" t="s">
        <v>409</v>
      </c>
      <c r="N6" s="40"/>
      <c r="O6" s="127" t="s">
        <v>409</v>
      </c>
      <c r="P6" s="23" t="s">
        <v>410</v>
      </c>
      <c r="Q6" s="37">
        <v>1.5</v>
      </c>
      <c r="R6" s="37">
        <v>1.8</v>
      </c>
      <c r="S6" s="37">
        <v>2.2000000000000002</v>
      </c>
      <c r="T6" s="37">
        <v>2.5</v>
      </c>
      <c r="V6" s="23" t="s">
        <v>410</v>
      </c>
      <c r="W6" s="194" t="s">
        <v>387</v>
      </c>
      <c r="Y6" s="23" t="s">
        <v>411</v>
      </c>
      <c r="Z6" s="23">
        <v>2</v>
      </c>
      <c r="AA6" s="25">
        <v>51</v>
      </c>
      <c r="AB6" s="25">
        <v>8</v>
      </c>
      <c r="AC6" s="81" t="str">
        <f>IF(様式第２３号!M10="","",様式第２３号!M10)</f>
        <v/>
      </c>
      <c r="AD6" s="5" t="str">
        <f>IF(COUNTIF($AC$1:AC6,AC6)&gt;1,"重複","OK")</f>
        <v>重複</v>
      </c>
      <c r="AE6" s="5" t="str">
        <f t="shared" si="0"/>
        <v/>
      </c>
      <c r="AF6" s="26" t="str">
        <f t="array" ref="AF6">IFERROR(INDEX(AE:AE,SMALL(IF(AE:AE&lt;&gt;"",ROW(AE:AE)),ROW())),"")</f>
        <v/>
      </c>
      <c r="AH6" s="33"/>
      <c r="AI6" s="5"/>
      <c r="AJ6" s="5"/>
      <c r="AK6" s="5"/>
      <c r="AL6" s="5"/>
      <c r="AM6" s="30" t="str">
        <f>IF(金物・A工法一覧表!$C$5="","",金物・A工法一覧表!$C$5)</f>
        <v/>
      </c>
      <c r="AN6" s="5" t="str">
        <f>IF(COUNTIF($AM$1:AM6,AM6)&gt;1,"重複","OK")</f>
        <v>重複</v>
      </c>
      <c r="AO6" s="5"/>
      <c r="AP6" s="41"/>
      <c r="AQ6" s="30" t="str">
        <f>$AM6</f>
        <v/>
      </c>
      <c r="AR6" s="5" t="str">
        <f>IF(COUNTIF($AQ$1:AQ6,AQ6)&gt;1,"重複","OK")</f>
        <v>重複</v>
      </c>
      <c r="AS6" s="5" t="str">
        <f t="shared" si="1"/>
        <v/>
      </c>
      <c r="AT6" s="29" t="str">
        <f t="array" ref="AT6">IFERROR(INDEX(AS:AS,SMALL(IF(AS:AS&lt;&gt;"",ROW(AS:AS)),ROW())),"")</f>
        <v/>
      </c>
      <c r="AU6" s="30" t="str">
        <f>$AM6</f>
        <v/>
      </c>
      <c r="AV6" s="5" t="str">
        <f>IF(COUNTIF($AU$1:AU6,AU6)&gt;1,"重複","OK")</f>
        <v>重複</v>
      </c>
      <c r="AW6" s="5" t="str">
        <f t="shared" si="2"/>
        <v/>
      </c>
      <c r="AX6" s="29" t="str">
        <f t="array" ref="AX6">IFERROR(INDEX(AW:AW,SMALL(IF(AW:AW&lt;&gt;"",ROW(AW:AW)),ROW())),"")</f>
        <v/>
      </c>
      <c r="AY6" s="30" t="str">
        <f>$AM6</f>
        <v/>
      </c>
      <c r="AZ6" s="5" t="str">
        <f>IF(COUNTIF($AY$1:AY6,AY6)&gt;1,"重複","OK")</f>
        <v>重複</v>
      </c>
      <c r="BA6" s="5" t="str">
        <f t="shared" si="3"/>
        <v/>
      </c>
      <c r="BB6" s="29" t="str">
        <f t="array" ref="BB6">IFERROR(INDEX(BA:BA,SMALL(IF(BA:BA&lt;&gt;"",ROW(BA:BA)),ROW())),"")</f>
        <v/>
      </c>
      <c r="BC6" s="30" t="str">
        <f>$AM6</f>
        <v/>
      </c>
      <c r="BD6" s="5" t="str">
        <f>IF(COUNTIF($BC$1:BC6,BC6)&gt;1,"重複","OK")</f>
        <v>重複</v>
      </c>
      <c r="BE6" s="5" t="str">
        <f t="shared" ref="BE6:BE24" si="9">IF(BD6="OK",BC6,"")</f>
        <v/>
      </c>
      <c r="BF6" s="29" t="str">
        <f t="array" ref="BF6">IFERROR(INDEX(BE:BE,SMALL(IF(BE:BE&lt;&gt;"",ROW(BE:BE)),ROW())),"")</f>
        <v/>
      </c>
      <c r="BG6" s="30" t="str">
        <f>$AM6</f>
        <v/>
      </c>
      <c r="BH6" s="5" t="str">
        <f>IF(COUNTIF($BG$1:BG6,BG6)&gt;1,"重複","OK")</f>
        <v>重複</v>
      </c>
      <c r="BI6" s="5" t="str">
        <f t="shared" si="4"/>
        <v/>
      </c>
      <c r="BJ6" s="29" t="str">
        <f t="array" ref="BJ6">IFERROR(INDEX(BI:BI,SMALL(IF(BI:BI&lt;&gt;"",ROW(BI:BI)),ROW())),"")</f>
        <v/>
      </c>
      <c r="BK6" s="30" t="str">
        <f>$AM6</f>
        <v/>
      </c>
      <c r="BL6" s="5" t="str">
        <f>IF(COUNTIF($BK$1:BK6,BK6)&gt;1,"重複","OK")</f>
        <v>重複</v>
      </c>
      <c r="BM6" s="5" t="str">
        <f t="shared" si="5"/>
        <v/>
      </c>
      <c r="BN6" s="29" t="str">
        <f t="array" ref="BN6">IFERROR(INDEX(BM:BM,SMALL(IF(BM:BM&lt;&gt;"",ROW(BM:BM)),ROW())),"")</f>
        <v/>
      </c>
      <c r="BO6" s="30" t="str">
        <f>$AM6</f>
        <v/>
      </c>
      <c r="BP6" s="5" t="str">
        <f>IF(COUNTIF($BO$1:BO6,BO6)&gt;1,"重複","OK")</f>
        <v>重複</v>
      </c>
      <c r="BQ6" s="5" t="str">
        <f t="shared" si="6"/>
        <v/>
      </c>
      <c r="BR6" s="29" t="str">
        <f t="array" ref="BR6">IFERROR(INDEX(BQ:BQ,SMALL(IF(BQ:BQ&lt;&gt;"",ROW(BQ:BQ)),ROW())),"")</f>
        <v/>
      </c>
      <c r="BS6" s="30" t="str">
        <f>$AM6</f>
        <v/>
      </c>
      <c r="BT6" s="5" t="str">
        <f>IF(COUNTIF($BS$1:BS6,BS6)&gt;1,"重複","OK")</f>
        <v>重複</v>
      </c>
      <c r="BU6" s="5" t="str">
        <f t="shared" si="7"/>
        <v/>
      </c>
      <c r="BV6" s="29" t="str">
        <f t="array" ref="BV6">IFERROR(INDEX(BU:BU,SMALL(IF(BU:BU&lt;&gt;"",ROW(BU:BU)),ROW())),"")</f>
        <v/>
      </c>
      <c r="BW6" s="30" t="str">
        <f>$AM6</f>
        <v/>
      </c>
      <c r="BX6" s="5" t="str">
        <f>IF(COUNTIF($BW$1:BW6,BW6)&gt;1,"重複","OK")</f>
        <v>重複</v>
      </c>
      <c r="BY6" s="5" t="str">
        <f t="shared" si="8"/>
        <v/>
      </c>
      <c r="BZ6" s="29" t="str">
        <f t="array" ref="BZ6">IFERROR(INDEX(BY:BY,SMALL(IF(BY:BY&lt;&gt;"",ROW(BY:BY)),ROW())),"")</f>
        <v/>
      </c>
    </row>
    <row r="7" spans="1:78" ht="23.25" customHeight="1">
      <c r="A7" s="23">
        <v>4</v>
      </c>
      <c r="B7" s="23" t="s">
        <v>412</v>
      </c>
      <c r="C7" s="31">
        <v>4.16</v>
      </c>
      <c r="D7" s="23" t="s">
        <v>376</v>
      </c>
      <c r="E7" s="23" t="s">
        <v>384</v>
      </c>
      <c r="F7" s="23" t="s">
        <v>413</v>
      </c>
      <c r="G7" s="23" t="s">
        <v>379</v>
      </c>
      <c r="H7" s="32" t="s">
        <v>385</v>
      </c>
      <c r="I7" s="23" t="s">
        <v>399</v>
      </c>
      <c r="J7" s="23" t="s">
        <v>399</v>
      </c>
      <c r="K7" s="23" t="s">
        <v>414</v>
      </c>
      <c r="O7" s="127" t="s">
        <v>415</v>
      </c>
      <c r="P7" s="23" t="s">
        <v>416</v>
      </c>
      <c r="Q7" s="37">
        <v>1.2</v>
      </c>
      <c r="R7" s="37">
        <v>1.4</v>
      </c>
      <c r="S7" s="37">
        <v>1.75</v>
      </c>
      <c r="T7" s="37">
        <v>1.95</v>
      </c>
      <c r="V7" s="23" t="s">
        <v>416</v>
      </c>
      <c r="W7" s="193" t="s">
        <v>417</v>
      </c>
      <c r="Y7" s="23" t="s">
        <v>418</v>
      </c>
      <c r="Z7" s="23">
        <v>3</v>
      </c>
      <c r="AA7" s="25">
        <v>50</v>
      </c>
      <c r="AB7" s="25">
        <v>9</v>
      </c>
      <c r="AC7" s="81" t="str">
        <f>IF(様式第２３号!M11="","",様式第２３号!M11)</f>
        <v/>
      </c>
      <c r="AD7" s="5" t="str">
        <f>IF(COUNTIF($AC$1:AC7,AC7)&gt;1,"重複","OK")</f>
        <v>重複</v>
      </c>
      <c r="AE7" s="5" t="str">
        <f t="shared" si="0"/>
        <v/>
      </c>
      <c r="AF7" s="26" t="str">
        <f t="array" ref="AF7">IFERROR(INDEX(AE:AE,SMALL(IF(AE:AE&lt;&gt;"",ROW(AE:AE)),ROW())),"")</f>
        <v/>
      </c>
      <c r="AH7" s="33"/>
      <c r="AI7" s="5"/>
      <c r="AJ7" s="5"/>
      <c r="AK7" s="5"/>
      <c r="AL7" s="5"/>
      <c r="AM7" s="30" t="str">
        <f>IF(金物・A工法一覧表!$D$5="","",金物・A工法一覧表!$D$5)</f>
        <v/>
      </c>
      <c r="AN7" s="5" t="str">
        <f>IF(COUNTIF($AM$1:AM7,AM7)&gt;1,"重複","OK")</f>
        <v>重複</v>
      </c>
      <c r="AO7" s="5"/>
      <c r="AP7" s="41"/>
      <c r="AQ7" s="30" t="str">
        <f>$AM7</f>
        <v/>
      </c>
      <c r="AR7" s="5" t="str">
        <f>IF(COUNTIF($AQ$1:AQ7,AQ7)&gt;1,"重複","OK")</f>
        <v>重複</v>
      </c>
      <c r="AS7" s="5" t="str">
        <f t="shared" si="1"/>
        <v/>
      </c>
      <c r="AT7" s="29" t="str">
        <f t="array" ref="AT7">IFERROR(INDEX(AS:AS,SMALL(IF(AS:AS&lt;&gt;"",ROW(AS:AS)),ROW())),"")</f>
        <v/>
      </c>
      <c r="AU7" s="30" t="str">
        <f>$AM7</f>
        <v/>
      </c>
      <c r="AV7" s="5" t="str">
        <f>IF(COUNTIF($AU$1:AU7,AU7)&gt;1,"重複","OK")</f>
        <v>重複</v>
      </c>
      <c r="AW7" s="5" t="str">
        <f t="shared" si="2"/>
        <v/>
      </c>
      <c r="AX7" s="29" t="str">
        <f t="array" ref="AX7">IFERROR(INDEX(AW:AW,SMALL(IF(AW:AW&lt;&gt;"",ROW(AW:AW)),ROW())),"")</f>
        <v/>
      </c>
      <c r="AY7" s="30" t="str">
        <f>$AM7</f>
        <v/>
      </c>
      <c r="AZ7" s="5" t="str">
        <f>IF(COUNTIF($AY$1:AY7,AY7)&gt;1,"重複","OK")</f>
        <v>重複</v>
      </c>
      <c r="BA7" s="5" t="str">
        <f t="shared" si="3"/>
        <v/>
      </c>
      <c r="BB7" s="29" t="str">
        <f t="array" ref="BB7">IFERROR(INDEX(BA:BA,SMALL(IF(BA:BA&lt;&gt;"",ROW(BA:BA)),ROW())),"")</f>
        <v/>
      </c>
      <c r="BC7" s="30" t="str">
        <f>$AM7</f>
        <v/>
      </c>
      <c r="BD7" s="5" t="str">
        <f>IF(COUNTIF($BC$1:BC7,BC7)&gt;1,"重複","OK")</f>
        <v>重複</v>
      </c>
      <c r="BE7" s="5" t="str">
        <f t="shared" si="9"/>
        <v/>
      </c>
      <c r="BF7" s="29" t="str">
        <f t="array" ref="BF7">IFERROR(INDEX(BE:BE,SMALL(IF(BE:BE&lt;&gt;"",ROW(BE:BE)),ROW())),"")</f>
        <v/>
      </c>
      <c r="BG7" s="30" t="str">
        <f>$AM7</f>
        <v/>
      </c>
      <c r="BH7" s="5" t="str">
        <f>IF(COUNTIF($BG$1:BG7,BG7)&gt;1,"重複","OK")</f>
        <v>重複</v>
      </c>
      <c r="BI7" s="5" t="str">
        <f t="shared" si="4"/>
        <v/>
      </c>
      <c r="BJ7" s="29" t="str">
        <f t="array" ref="BJ7">IFERROR(INDEX(BI:BI,SMALL(IF(BI:BI&lt;&gt;"",ROW(BI:BI)),ROW())),"")</f>
        <v/>
      </c>
      <c r="BK7" s="30" t="str">
        <f>$AM7</f>
        <v/>
      </c>
      <c r="BL7" s="5" t="str">
        <f>IF(COUNTIF($BK$1:BK7,BK7)&gt;1,"重複","OK")</f>
        <v>重複</v>
      </c>
      <c r="BM7" s="5" t="str">
        <f t="shared" si="5"/>
        <v/>
      </c>
      <c r="BN7" s="29" t="str">
        <f t="array" ref="BN7">IFERROR(INDEX(BM:BM,SMALL(IF(BM:BM&lt;&gt;"",ROW(BM:BM)),ROW())),"")</f>
        <v/>
      </c>
      <c r="BO7" s="30" t="str">
        <f>$AM7</f>
        <v/>
      </c>
      <c r="BP7" s="5" t="str">
        <f>IF(COUNTIF($BO$1:BO7,BO7)&gt;1,"重複","OK")</f>
        <v>重複</v>
      </c>
      <c r="BQ7" s="5" t="str">
        <f t="shared" si="6"/>
        <v/>
      </c>
      <c r="BR7" s="29" t="str">
        <f t="array" ref="BR7">IFERROR(INDEX(BQ:BQ,SMALL(IF(BQ:BQ&lt;&gt;"",ROW(BQ:BQ)),ROW())),"")</f>
        <v/>
      </c>
      <c r="BS7" s="30" t="str">
        <f>$AM7</f>
        <v/>
      </c>
      <c r="BT7" s="5" t="str">
        <f>IF(COUNTIF($BS$1:BS7,BS7)&gt;1,"重複","OK")</f>
        <v>重複</v>
      </c>
      <c r="BU7" s="5" t="str">
        <f t="shared" si="7"/>
        <v/>
      </c>
      <c r="BV7" s="29" t="str">
        <f t="array" ref="BV7">IFERROR(INDEX(BU:BU,SMALL(IF(BU:BU&lt;&gt;"",ROW(BU:BU)),ROW())),"")</f>
        <v/>
      </c>
      <c r="BW7" s="30" t="str">
        <f>$AM7</f>
        <v/>
      </c>
      <c r="BX7" s="5" t="str">
        <f>IF(COUNTIF($BW$1:BW7,BW7)&gt;1,"重複","OK")</f>
        <v>重複</v>
      </c>
      <c r="BY7" s="5" t="str">
        <f t="shared" si="8"/>
        <v/>
      </c>
      <c r="BZ7" s="29" t="str">
        <f t="array" ref="BZ7">IFERROR(INDEX(BY:BY,SMALL(IF(BY:BY&lt;&gt;"",ROW(BY:BY)),ROW())),"")</f>
        <v/>
      </c>
    </row>
    <row r="8" spans="1:78" ht="23.25" customHeight="1">
      <c r="A8" s="23">
        <v>5</v>
      </c>
      <c r="B8" s="23" t="s">
        <v>419</v>
      </c>
      <c r="C8" s="31">
        <v>3.64</v>
      </c>
      <c r="D8" s="23" t="s">
        <v>376</v>
      </c>
      <c r="E8" s="23" t="s">
        <v>420</v>
      </c>
      <c r="F8" s="23" t="s">
        <v>413</v>
      </c>
      <c r="G8" s="23" t="s">
        <v>421</v>
      </c>
      <c r="H8" s="32" t="s">
        <v>422</v>
      </c>
      <c r="I8" s="23" t="s">
        <v>399</v>
      </c>
      <c r="J8" s="23" t="s">
        <v>414</v>
      </c>
      <c r="K8" s="23" t="s">
        <v>414</v>
      </c>
      <c r="O8" s="127" t="s">
        <v>423</v>
      </c>
      <c r="P8" s="23" t="s">
        <v>677</v>
      </c>
      <c r="Q8" s="37">
        <v>0.96</v>
      </c>
      <c r="R8" s="37">
        <v>1.1200000000000001</v>
      </c>
      <c r="S8" s="37">
        <v>1.4</v>
      </c>
      <c r="T8" s="37">
        <v>1.56</v>
      </c>
      <c r="V8" s="23" t="s">
        <v>677</v>
      </c>
      <c r="W8" s="193" t="s">
        <v>423</v>
      </c>
      <c r="Y8" s="23" t="s">
        <v>425</v>
      </c>
      <c r="Z8" s="23">
        <v>4</v>
      </c>
      <c r="AA8" s="25">
        <v>49</v>
      </c>
      <c r="AB8" s="25">
        <v>10</v>
      </c>
      <c r="AC8" s="81" t="str">
        <f>IF(様式第２３号!M12="","",様式第２３号!M12)</f>
        <v/>
      </c>
      <c r="AD8" s="5" t="str">
        <f>IF(COUNTIF($AC$1:AC8,AC8)&gt;1,"重複","OK")</f>
        <v>重複</v>
      </c>
      <c r="AE8" s="5" t="str">
        <f t="shared" si="0"/>
        <v/>
      </c>
      <c r="AF8" s="26" t="str">
        <f t="array" ref="AF8">IFERROR(INDEX(AE:AE,SMALL(IF(AE:AE&lt;&gt;"",ROW(AE:AE)),ROW())),"")</f>
        <v/>
      </c>
      <c r="AH8" s="42"/>
      <c r="AI8" s="43"/>
      <c r="AJ8" s="43"/>
      <c r="AK8" s="43"/>
      <c r="AL8" s="43"/>
      <c r="AM8" s="36" t="str">
        <f>IF(金物・A工法一覧表!$E$5="","",金物・A工法一覧表!$E$5)</f>
        <v/>
      </c>
      <c r="AN8" s="5" t="str">
        <f>IF(COUNTIF($AM$1:AM8,AM8)&gt;1,"重複","OK")</f>
        <v>重複</v>
      </c>
      <c r="AO8" s="43"/>
      <c r="AP8" s="44"/>
      <c r="AQ8" s="36" t="str">
        <f>$AM8</f>
        <v/>
      </c>
      <c r="AR8" s="5" t="str">
        <f>IF(COUNTIF($AQ$1:AQ8,AQ8)&gt;1,"重複","OK")</f>
        <v>重複</v>
      </c>
      <c r="AS8" s="5" t="str">
        <f t="shared" si="1"/>
        <v/>
      </c>
      <c r="AT8" s="29" t="str">
        <f t="array" ref="AT8">IFERROR(INDEX(AS:AS,SMALL(IF(AS:AS&lt;&gt;"",ROW(AS:AS)),ROW())),"")</f>
        <v/>
      </c>
      <c r="AU8" s="36" t="str">
        <f>$AM8</f>
        <v/>
      </c>
      <c r="AV8" s="5" t="str">
        <f>IF(COUNTIF($AU$1:AU8,AU8)&gt;1,"重複","OK")</f>
        <v>重複</v>
      </c>
      <c r="AW8" s="5" t="str">
        <f t="shared" si="2"/>
        <v/>
      </c>
      <c r="AX8" s="29" t="str">
        <f t="array" ref="AX8">IFERROR(INDEX(AW:AW,SMALL(IF(AW:AW&lt;&gt;"",ROW(AW:AW)),ROW())),"")</f>
        <v/>
      </c>
      <c r="AY8" s="36" t="str">
        <f>$AM8</f>
        <v/>
      </c>
      <c r="AZ8" s="5" t="str">
        <f>IF(COUNTIF($AY$1:AY8,AY8)&gt;1,"重複","OK")</f>
        <v>重複</v>
      </c>
      <c r="BA8" s="5" t="str">
        <f t="shared" si="3"/>
        <v/>
      </c>
      <c r="BB8" s="29" t="str">
        <f t="array" ref="BB8">IFERROR(INDEX(BA:BA,SMALL(IF(BA:BA&lt;&gt;"",ROW(BA:BA)),ROW())),"")</f>
        <v/>
      </c>
      <c r="BC8" s="36" t="str">
        <f>$AM8</f>
        <v/>
      </c>
      <c r="BD8" s="5" t="str">
        <f>IF(COUNTIF($BC$1:BC8,BC8)&gt;1,"重複","OK")</f>
        <v>重複</v>
      </c>
      <c r="BE8" s="5" t="str">
        <f t="shared" si="9"/>
        <v/>
      </c>
      <c r="BF8" s="29" t="str">
        <f t="array" ref="BF8">IFERROR(INDEX(BE:BE,SMALL(IF(BE:BE&lt;&gt;"",ROW(BE:BE)),ROW())),"")</f>
        <v/>
      </c>
      <c r="BG8" s="36" t="str">
        <f>$AM8</f>
        <v/>
      </c>
      <c r="BH8" s="5" t="str">
        <f>IF(COUNTIF($BG$1:BG8,BG8)&gt;1,"重複","OK")</f>
        <v>重複</v>
      </c>
      <c r="BI8" s="5" t="str">
        <f t="shared" si="4"/>
        <v/>
      </c>
      <c r="BJ8" s="29" t="str">
        <f t="array" ref="BJ8">IFERROR(INDEX(BI:BI,SMALL(IF(BI:BI&lt;&gt;"",ROW(BI:BI)),ROW())),"")</f>
        <v/>
      </c>
      <c r="BK8" s="36" t="str">
        <f>$AM8</f>
        <v/>
      </c>
      <c r="BL8" s="5" t="str">
        <f>IF(COUNTIF($BK$1:BK8,BK8)&gt;1,"重複","OK")</f>
        <v>重複</v>
      </c>
      <c r="BM8" s="5" t="str">
        <f t="shared" si="5"/>
        <v/>
      </c>
      <c r="BN8" s="29" t="str">
        <f t="array" ref="BN8">IFERROR(INDEX(BM:BM,SMALL(IF(BM:BM&lt;&gt;"",ROW(BM:BM)),ROW())),"")</f>
        <v/>
      </c>
      <c r="BO8" s="36" t="str">
        <f>$AM8</f>
        <v/>
      </c>
      <c r="BP8" s="5" t="str">
        <f>IF(COUNTIF($BO$1:BO8,BO8)&gt;1,"重複","OK")</f>
        <v>重複</v>
      </c>
      <c r="BQ8" s="5" t="str">
        <f t="shared" si="6"/>
        <v/>
      </c>
      <c r="BR8" s="29" t="str">
        <f t="array" ref="BR8">IFERROR(INDEX(BQ:BQ,SMALL(IF(BQ:BQ&lt;&gt;"",ROW(BQ:BQ)),ROW())),"")</f>
        <v/>
      </c>
      <c r="BS8" s="36" t="str">
        <f>$AM8</f>
        <v/>
      </c>
      <c r="BT8" s="5" t="str">
        <f>IF(COUNTIF($BS$1:BS8,BS8)&gt;1,"重複","OK")</f>
        <v>重複</v>
      </c>
      <c r="BU8" s="5" t="str">
        <f t="shared" si="7"/>
        <v/>
      </c>
      <c r="BV8" s="29" t="str">
        <f t="array" ref="BV8">IFERROR(INDEX(BU:BU,SMALL(IF(BU:BU&lt;&gt;"",ROW(BU:BU)),ROW())),"")</f>
        <v/>
      </c>
      <c r="BW8" s="36" t="str">
        <f>$AM8</f>
        <v/>
      </c>
      <c r="BX8" s="5" t="str">
        <f>IF(COUNTIF($BW$1:BW8,BW8)&gt;1,"重複","OK")</f>
        <v>重複</v>
      </c>
      <c r="BY8" s="5" t="str">
        <f t="shared" si="8"/>
        <v/>
      </c>
      <c r="BZ8" s="29" t="str">
        <f t="array" ref="BZ8">IFERROR(INDEX(BY:BY,SMALL(IF(BY:BY&lt;&gt;"",ROW(BY:BY)),ROW())),"")</f>
        <v/>
      </c>
    </row>
    <row r="9" spans="1:78" ht="23.25" customHeight="1">
      <c r="A9" s="23">
        <v>6</v>
      </c>
      <c r="B9" s="23" t="s">
        <v>426</v>
      </c>
      <c r="C9" s="31">
        <v>4.16</v>
      </c>
      <c r="D9" s="23" t="s">
        <v>376</v>
      </c>
      <c r="E9" s="23" t="s">
        <v>384</v>
      </c>
      <c r="F9" s="23" t="s">
        <v>413</v>
      </c>
      <c r="G9" s="23" t="s">
        <v>379</v>
      </c>
      <c r="H9" s="32" t="s">
        <v>427</v>
      </c>
      <c r="I9" s="23" t="s">
        <v>424</v>
      </c>
      <c r="J9" s="23" t="s">
        <v>399</v>
      </c>
      <c r="K9" s="23" t="s">
        <v>399</v>
      </c>
      <c r="O9" s="127" t="s">
        <v>428</v>
      </c>
      <c r="P9" s="23" t="s">
        <v>429</v>
      </c>
      <c r="Q9" s="37">
        <v>1.92</v>
      </c>
      <c r="R9" s="37">
        <v>2.2400000000000002</v>
      </c>
      <c r="S9" s="37">
        <v>2.8</v>
      </c>
      <c r="T9" s="37">
        <v>3.12</v>
      </c>
      <c r="V9" s="23" t="s">
        <v>429</v>
      </c>
      <c r="W9" s="193" t="s">
        <v>430</v>
      </c>
      <c r="Y9" s="23" t="s">
        <v>431</v>
      </c>
      <c r="Z9" s="23">
        <v>5</v>
      </c>
      <c r="AA9" s="25">
        <v>48</v>
      </c>
      <c r="AB9" s="25">
        <v>11</v>
      </c>
      <c r="AC9" s="81" t="str">
        <f>IF(様式第２３号!M13="","",様式第２３号!M13)</f>
        <v/>
      </c>
      <c r="AD9" s="5" t="str">
        <f>IF(COUNTIF($AC$1:AC9,AC9)&gt;1,"重複","OK")</f>
        <v>重複</v>
      </c>
      <c r="AE9" s="5" t="str">
        <f t="shared" si="0"/>
        <v/>
      </c>
      <c r="AF9" s="26" t="str">
        <f t="array" ref="AF9">IFERROR(INDEX(AE:AE,SMALL(IF(AE:AE&lt;&gt;"",ROW(AE:AE)),ROW())),"")</f>
        <v/>
      </c>
      <c r="AH9" s="27" t="s">
        <v>432</v>
      </c>
      <c r="AI9" s="38"/>
      <c r="AJ9" s="38"/>
      <c r="AK9" s="38"/>
      <c r="AL9" s="38"/>
      <c r="AM9" s="38"/>
      <c r="AN9" s="38"/>
      <c r="AO9" s="38"/>
      <c r="AP9" s="38"/>
      <c r="AQ9" s="28" t="str">
        <f>IF(金物・A工法一覧表!$B$6="","",金物・A工法一覧表!$B$6)</f>
        <v/>
      </c>
      <c r="AR9" s="5" t="str">
        <f>IF(COUNTIF($AQ$1:AQ9,AQ9)&gt;1,"重複","OK")</f>
        <v>重複</v>
      </c>
      <c r="AS9" s="5" t="str">
        <f t="shared" si="1"/>
        <v/>
      </c>
      <c r="AT9" s="29" t="str">
        <f t="array" ref="AT9">IFERROR(INDEX(AS:AS,SMALL(IF(AS:AS&lt;&gt;"",ROW(AS:AS)),ROW())),"")</f>
        <v/>
      </c>
      <c r="AU9" s="28" t="str">
        <f>$AQ9</f>
        <v/>
      </c>
      <c r="AV9" s="5" t="str">
        <f>IF(COUNTIF($AU$1:AU9,AU9)&gt;1,"重複","OK")</f>
        <v>重複</v>
      </c>
      <c r="AW9" s="5" t="str">
        <f t="shared" si="2"/>
        <v/>
      </c>
      <c r="AX9" s="29" t="str">
        <f t="array" ref="AX9">IFERROR(INDEX(AW:AW,SMALL(IF(AW:AW&lt;&gt;"",ROW(AW:AW)),ROW())),"")</f>
        <v/>
      </c>
      <c r="AY9" s="28" t="str">
        <f>$AQ9</f>
        <v/>
      </c>
      <c r="AZ9" s="5" t="str">
        <f>IF(COUNTIF($AY$1:AY9,AY9)&gt;1,"重複","OK")</f>
        <v>重複</v>
      </c>
      <c r="BA9" s="5" t="str">
        <f t="shared" si="3"/>
        <v/>
      </c>
      <c r="BB9" s="29" t="str">
        <f t="array" ref="BB9">IFERROR(INDEX(BA:BA,SMALL(IF(BA:BA&lt;&gt;"",ROW(BA:BA)),ROW())),"")</f>
        <v/>
      </c>
      <c r="BC9" s="28" t="str">
        <f>$AQ9</f>
        <v/>
      </c>
      <c r="BD9" s="5" t="str">
        <f>IF(COUNTIF($BC$1:BC9,BC9)&gt;1,"重複","OK")</f>
        <v>重複</v>
      </c>
      <c r="BE9" s="5" t="str">
        <f t="shared" si="9"/>
        <v/>
      </c>
      <c r="BF9" s="29" t="str">
        <f t="array" ref="BF9">IFERROR(INDEX(BE:BE,SMALL(IF(BE:BE&lt;&gt;"",ROW(BE:BE)),ROW())),"")</f>
        <v/>
      </c>
      <c r="BG9" s="28" t="str">
        <f>$AQ9</f>
        <v/>
      </c>
      <c r="BH9" s="5" t="str">
        <f>IF(COUNTIF($BG$1:BG9,BG9)&gt;1,"重複","OK")</f>
        <v>重複</v>
      </c>
      <c r="BI9" s="5" t="str">
        <f t="shared" si="4"/>
        <v/>
      </c>
      <c r="BJ9" s="29" t="str">
        <f t="array" ref="BJ9">IFERROR(INDEX(BI:BI,SMALL(IF(BI:BI&lt;&gt;"",ROW(BI:BI)),ROW())),"")</f>
        <v/>
      </c>
      <c r="BK9" s="28" t="str">
        <f>$AQ9</f>
        <v/>
      </c>
      <c r="BL9" s="5" t="str">
        <f>IF(COUNTIF($BK$1:BK9,BK9)&gt;1,"重複","OK")</f>
        <v>重複</v>
      </c>
      <c r="BM9" s="5" t="str">
        <f t="shared" si="5"/>
        <v/>
      </c>
      <c r="BN9" s="29" t="str">
        <f t="array" ref="BN9">IFERROR(INDEX(BM:BM,SMALL(IF(BM:BM&lt;&gt;"",ROW(BM:BM)),ROW())),"")</f>
        <v/>
      </c>
      <c r="BO9" s="28" t="str">
        <f>$AQ9</f>
        <v/>
      </c>
      <c r="BP9" s="5" t="str">
        <f>IF(COUNTIF($BO$1:BO9,BO9)&gt;1,"重複","OK")</f>
        <v>重複</v>
      </c>
      <c r="BQ9" s="5" t="str">
        <f t="shared" si="6"/>
        <v/>
      </c>
      <c r="BR9" s="29" t="str">
        <f t="array" ref="BR9">IFERROR(INDEX(BQ:BQ,SMALL(IF(BQ:BQ&lt;&gt;"",ROW(BQ:BQ)),ROW())),"")</f>
        <v/>
      </c>
      <c r="BS9" s="28" t="str">
        <f>$AQ9</f>
        <v/>
      </c>
      <c r="BT9" s="5" t="str">
        <f>IF(COUNTIF($BS$1:BS9,BS9)&gt;1,"重複","OK")</f>
        <v>重複</v>
      </c>
      <c r="BU9" s="5" t="str">
        <f t="shared" si="7"/>
        <v/>
      </c>
      <c r="BV9" s="29" t="str">
        <f t="array" ref="BV9">IFERROR(INDEX(BU:BU,SMALL(IF(BU:BU&lt;&gt;"",ROW(BU:BU)),ROW())),"")</f>
        <v/>
      </c>
      <c r="BW9" s="28" t="str">
        <f>$AQ9</f>
        <v/>
      </c>
      <c r="BX9" s="5" t="str">
        <f>IF(COUNTIF($BW$1:BW9,BW9)&gt;1,"重複","OK")</f>
        <v>重複</v>
      </c>
      <c r="BY9" s="5" t="str">
        <f t="shared" si="8"/>
        <v/>
      </c>
      <c r="BZ9" s="29" t="str">
        <f t="array" ref="BZ9">IFERROR(INDEX(BY:BY,SMALL(IF(BY:BY&lt;&gt;"",ROW(BY:BY)),ROW())),"")</f>
        <v/>
      </c>
    </row>
    <row r="10" spans="1:78" ht="23.25" customHeight="1">
      <c r="A10" s="23">
        <v>7</v>
      </c>
      <c r="B10" s="23" t="s">
        <v>433</v>
      </c>
      <c r="C10" s="31">
        <v>5.2</v>
      </c>
      <c r="D10" s="23" t="s">
        <v>376</v>
      </c>
      <c r="E10" s="23" t="s">
        <v>384</v>
      </c>
      <c r="F10" s="23" t="s">
        <v>378</v>
      </c>
      <c r="G10" s="23" t="s">
        <v>379</v>
      </c>
      <c r="H10" s="32" t="s">
        <v>427</v>
      </c>
      <c r="I10" s="23" t="s">
        <v>434</v>
      </c>
      <c r="J10" s="23" t="s">
        <v>399</v>
      </c>
      <c r="K10" s="23" t="s">
        <v>399</v>
      </c>
      <c r="O10" s="127" t="s">
        <v>435</v>
      </c>
      <c r="P10" s="23" t="s">
        <v>436</v>
      </c>
      <c r="Q10" s="37">
        <v>1.44</v>
      </c>
      <c r="R10" s="37">
        <v>1.68</v>
      </c>
      <c r="S10" s="37">
        <v>2.1</v>
      </c>
      <c r="T10" s="37">
        <v>2.34</v>
      </c>
      <c r="V10" s="23" t="s">
        <v>436</v>
      </c>
      <c r="W10" s="193" t="s">
        <v>435</v>
      </c>
      <c r="Y10" s="23" t="s">
        <v>437</v>
      </c>
      <c r="Z10" s="23">
        <v>6</v>
      </c>
      <c r="AA10" s="25">
        <v>47</v>
      </c>
      <c r="AB10" s="25">
        <v>12</v>
      </c>
      <c r="AC10" s="81" t="str">
        <f>IF(様式第２３号!M14="","",様式第２３号!M14)</f>
        <v/>
      </c>
      <c r="AD10" s="5" t="str">
        <f>IF(COUNTIF($AC$1:AC10,AC10)&gt;1,"重複","OK")</f>
        <v>重複</v>
      </c>
      <c r="AE10" s="5" t="str">
        <f t="shared" si="0"/>
        <v/>
      </c>
      <c r="AF10" s="26" t="str">
        <f t="array" ref="AF10">IFERROR(INDEX(AE:AE,SMALL(IF(AE:AE&lt;&gt;"",ROW(AE:AE)),ROW())),"")</f>
        <v/>
      </c>
      <c r="AH10" s="33"/>
      <c r="AI10" s="5"/>
      <c r="AJ10" s="5"/>
      <c r="AK10" s="5"/>
      <c r="AL10" s="5"/>
      <c r="AM10" s="5"/>
      <c r="AN10" s="5"/>
      <c r="AO10" s="5"/>
      <c r="AP10" s="5"/>
      <c r="AQ10" s="30" t="str">
        <f>IF(金物・A工法一覧表!$C$6="","",金物・A工法一覧表!$C$6)</f>
        <v/>
      </c>
      <c r="AR10" s="5" t="str">
        <f>IF(COUNTIF($AQ$1:AQ10,AQ10)&gt;1,"重複","OK")</f>
        <v>重複</v>
      </c>
      <c r="AS10" s="5" t="str">
        <f t="shared" si="1"/>
        <v/>
      </c>
      <c r="AT10" s="29" t="str">
        <f t="array" ref="AT10">IFERROR(INDEX(AS:AS,SMALL(IF(AS:AS&lt;&gt;"",ROW(AS:AS)),ROW())),"")</f>
        <v/>
      </c>
      <c r="AU10" s="30" t="str">
        <f>$AQ10</f>
        <v/>
      </c>
      <c r="AV10" s="5" t="str">
        <f>IF(COUNTIF($AU$1:AU10,AU10)&gt;1,"重複","OK")</f>
        <v>重複</v>
      </c>
      <c r="AW10" s="5" t="str">
        <f t="shared" si="2"/>
        <v/>
      </c>
      <c r="AX10" s="29" t="str">
        <f t="array" ref="AX10">IFERROR(INDEX(AW:AW,SMALL(IF(AW:AW&lt;&gt;"",ROW(AW:AW)),ROW())),"")</f>
        <v/>
      </c>
      <c r="AY10" s="30" t="str">
        <f>$AQ10</f>
        <v/>
      </c>
      <c r="AZ10" s="5" t="str">
        <f>IF(COUNTIF($AY$1:AY10,AY10)&gt;1,"重複","OK")</f>
        <v>重複</v>
      </c>
      <c r="BA10" s="5" t="str">
        <f t="shared" si="3"/>
        <v/>
      </c>
      <c r="BB10" s="29" t="str">
        <f t="array" ref="BB10">IFERROR(INDEX(BA:BA,SMALL(IF(BA:BA&lt;&gt;"",ROW(BA:BA)),ROW())),"")</f>
        <v/>
      </c>
      <c r="BC10" s="30" t="str">
        <f>$AQ10</f>
        <v/>
      </c>
      <c r="BD10" s="5" t="str">
        <f>IF(COUNTIF($BC$1:BC10,BC10)&gt;1,"重複","OK")</f>
        <v>重複</v>
      </c>
      <c r="BE10" s="5" t="str">
        <f t="shared" si="9"/>
        <v/>
      </c>
      <c r="BF10" s="29" t="str">
        <f t="array" ref="BF10">IFERROR(INDEX(BE:BE,SMALL(IF(BE:BE&lt;&gt;"",ROW(BE:BE)),ROW())),"")</f>
        <v/>
      </c>
      <c r="BG10" s="30" t="str">
        <f>$AQ10</f>
        <v/>
      </c>
      <c r="BH10" s="5" t="str">
        <f>IF(COUNTIF($BG$1:BG10,BG10)&gt;1,"重複","OK")</f>
        <v>重複</v>
      </c>
      <c r="BI10" s="5" t="str">
        <f t="shared" si="4"/>
        <v/>
      </c>
      <c r="BJ10" s="29" t="str">
        <f t="array" ref="BJ10">IFERROR(INDEX(BI:BI,SMALL(IF(BI:BI&lt;&gt;"",ROW(BI:BI)),ROW())),"")</f>
        <v/>
      </c>
      <c r="BK10" s="30" t="str">
        <f>$AQ10</f>
        <v/>
      </c>
      <c r="BL10" s="5" t="str">
        <f>IF(COUNTIF($BK$1:BK10,BK10)&gt;1,"重複","OK")</f>
        <v>重複</v>
      </c>
      <c r="BM10" s="5" t="str">
        <f t="shared" si="5"/>
        <v/>
      </c>
      <c r="BN10" s="29" t="str">
        <f t="array" ref="BN10">IFERROR(INDEX(BM:BM,SMALL(IF(BM:BM&lt;&gt;"",ROW(BM:BM)),ROW())),"")</f>
        <v/>
      </c>
      <c r="BO10" s="30" t="str">
        <f>$AQ10</f>
        <v/>
      </c>
      <c r="BP10" s="5" t="str">
        <f>IF(COUNTIF($BO$1:BO10,BO10)&gt;1,"重複","OK")</f>
        <v>重複</v>
      </c>
      <c r="BQ10" s="5" t="str">
        <f t="shared" si="6"/>
        <v/>
      </c>
      <c r="BR10" s="29" t="str">
        <f t="array" ref="BR10">IFERROR(INDEX(BQ:BQ,SMALL(IF(BQ:BQ&lt;&gt;"",ROW(BQ:BQ)),ROW())),"")</f>
        <v/>
      </c>
      <c r="BS10" s="30" t="str">
        <f>$AQ10</f>
        <v/>
      </c>
      <c r="BT10" s="5" t="str">
        <f>IF(COUNTIF($BS$1:BS10,BS10)&gt;1,"重複","OK")</f>
        <v>重複</v>
      </c>
      <c r="BU10" s="5" t="str">
        <f t="shared" si="7"/>
        <v/>
      </c>
      <c r="BV10" s="29" t="str">
        <f t="array" ref="BV10">IFERROR(INDEX(BU:BU,SMALL(IF(BU:BU&lt;&gt;"",ROW(BU:BU)),ROW())),"")</f>
        <v/>
      </c>
      <c r="BW10" s="30" t="str">
        <f>$AQ10</f>
        <v/>
      </c>
      <c r="BX10" s="5" t="str">
        <f>IF(COUNTIF($BW$1:BW10,BW10)&gt;1,"重複","OK")</f>
        <v>重複</v>
      </c>
      <c r="BY10" s="5" t="str">
        <f t="shared" si="8"/>
        <v/>
      </c>
      <c r="BZ10" s="29" t="str">
        <f t="array" ref="BZ10">IFERROR(INDEX(BY:BY,SMALL(IF(BY:BY&lt;&gt;"",ROW(BY:BY)),ROW())),"")</f>
        <v/>
      </c>
    </row>
    <row r="11" spans="1:78" ht="23.25" customHeight="1">
      <c r="A11" s="23">
        <v>8</v>
      </c>
      <c r="B11" s="23" t="s">
        <v>438</v>
      </c>
      <c r="C11" s="31">
        <v>3.12</v>
      </c>
      <c r="D11" s="23" t="s">
        <v>376</v>
      </c>
      <c r="E11" s="23" t="s">
        <v>377</v>
      </c>
      <c r="F11" s="23" t="s">
        <v>413</v>
      </c>
      <c r="G11" s="23" t="s">
        <v>379</v>
      </c>
      <c r="H11" s="32" t="s">
        <v>439</v>
      </c>
      <c r="I11" s="23" t="s">
        <v>440</v>
      </c>
      <c r="J11" s="23" t="s">
        <v>441</v>
      </c>
      <c r="K11" s="23" t="s">
        <v>381</v>
      </c>
      <c r="O11" s="127" t="s">
        <v>442</v>
      </c>
      <c r="P11" s="23" t="s">
        <v>443</v>
      </c>
      <c r="Q11" s="37">
        <v>1.08</v>
      </c>
      <c r="R11" s="37">
        <v>1.26</v>
      </c>
      <c r="S11" s="37">
        <v>1.57</v>
      </c>
      <c r="T11" s="37">
        <v>1.75</v>
      </c>
      <c r="V11" s="23" t="s">
        <v>443</v>
      </c>
      <c r="W11" s="193" t="s">
        <v>442</v>
      </c>
      <c r="Y11" s="23" t="s">
        <v>444</v>
      </c>
      <c r="Z11" s="23">
        <v>7</v>
      </c>
      <c r="AA11" s="25">
        <v>46</v>
      </c>
      <c r="AB11" s="25">
        <v>13</v>
      </c>
      <c r="AC11" s="81" t="str">
        <f>IF(様式第２３号!M15="","",様式第２３号!M15)</f>
        <v/>
      </c>
      <c r="AD11" s="5" t="str">
        <f>IF(COUNTIF($AC$1:AC11,AC11)&gt;1,"重複","OK")</f>
        <v>重複</v>
      </c>
      <c r="AE11" s="5" t="str">
        <f t="shared" si="0"/>
        <v/>
      </c>
      <c r="AF11" s="26" t="str">
        <f t="array" ref="AF11">IFERROR(INDEX(AE:AE,SMALL(IF(AE:AE&lt;&gt;"",ROW(AE:AE)),ROW())),"")</f>
        <v/>
      </c>
      <c r="AH11" s="33"/>
      <c r="AI11" s="5"/>
      <c r="AJ11" s="5"/>
      <c r="AK11" s="5"/>
      <c r="AL11" s="5"/>
      <c r="AM11" s="5"/>
      <c r="AN11" s="5"/>
      <c r="AO11" s="5"/>
      <c r="AP11" s="5"/>
      <c r="AQ11" s="30" t="str">
        <f>IF(金物・A工法一覧表!$D$6="","",金物・A工法一覧表!$D$6)</f>
        <v/>
      </c>
      <c r="AR11" s="5" t="str">
        <f>IF(COUNTIF($AQ$1:AQ11,AQ11)&gt;1,"重複","OK")</f>
        <v>重複</v>
      </c>
      <c r="AS11" s="5" t="str">
        <f t="shared" si="1"/>
        <v/>
      </c>
      <c r="AT11" s="29" t="str">
        <f t="array" ref="AT11">IFERROR(INDEX(AS:AS,SMALL(IF(AS:AS&lt;&gt;"",ROW(AS:AS)),ROW())),"")</f>
        <v/>
      </c>
      <c r="AU11" s="30" t="str">
        <f>$AQ11</f>
        <v/>
      </c>
      <c r="AV11" s="5" t="str">
        <f>IF(COUNTIF($AU$1:AU11,AU11)&gt;1,"重複","OK")</f>
        <v>重複</v>
      </c>
      <c r="AW11" s="5" t="str">
        <f t="shared" si="2"/>
        <v/>
      </c>
      <c r="AX11" s="29" t="str">
        <f t="array" ref="AX11">IFERROR(INDEX(AW:AW,SMALL(IF(AW:AW&lt;&gt;"",ROW(AW:AW)),ROW())),"")</f>
        <v/>
      </c>
      <c r="AY11" s="30" t="str">
        <f>$AQ11</f>
        <v/>
      </c>
      <c r="AZ11" s="5" t="str">
        <f>IF(COUNTIF($AY$1:AY11,AY11)&gt;1,"重複","OK")</f>
        <v>重複</v>
      </c>
      <c r="BA11" s="5" t="str">
        <f t="shared" si="3"/>
        <v/>
      </c>
      <c r="BB11" s="29" t="str">
        <f t="array" ref="BB11">IFERROR(INDEX(BA:BA,SMALL(IF(BA:BA&lt;&gt;"",ROW(BA:BA)),ROW())),"")</f>
        <v/>
      </c>
      <c r="BC11" s="30" t="str">
        <f>$AQ11</f>
        <v/>
      </c>
      <c r="BD11" s="5" t="str">
        <f>IF(COUNTIF($BC$1:BC11,BC11)&gt;1,"重複","OK")</f>
        <v>重複</v>
      </c>
      <c r="BE11" s="5" t="str">
        <f t="shared" si="9"/>
        <v/>
      </c>
      <c r="BF11" s="29" t="str">
        <f t="array" ref="BF11">IFERROR(INDEX(BE:BE,SMALL(IF(BE:BE&lt;&gt;"",ROW(BE:BE)),ROW())),"")</f>
        <v/>
      </c>
      <c r="BG11" s="30" t="str">
        <f>$AQ11</f>
        <v/>
      </c>
      <c r="BH11" s="5" t="str">
        <f>IF(COUNTIF($BG$1:BG11,BG11)&gt;1,"重複","OK")</f>
        <v>重複</v>
      </c>
      <c r="BI11" s="5" t="str">
        <f t="shared" si="4"/>
        <v/>
      </c>
      <c r="BJ11" s="29" t="str">
        <f t="array" ref="BJ11">IFERROR(INDEX(BI:BI,SMALL(IF(BI:BI&lt;&gt;"",ROW(BI:BI)),ROW())),"")</f>
        <v/>
      </c>
      <c r="BK11" s="30" t="str">
        <f>$AQ11</f>
        <v/>
      </c>
      <c r="BL11" s="5" t="str">
        <f>IF(COUNTIF($BK$1:BK11,BK11)&gt;1,"重複","OK")</f>
        <v>重複</v>
      </c>
      <c r="BM11" s="5" t="str">
        <f t="shared" si="5"/>
        <v/>
      </c>
      <c r="BN11" s="29" t="str">
        <f t="array" ref="BN11">IFERROR(INDEX(BM:BM,SMALL(IF(BM:BM&lt;&gt;"",ROW(BM:BM)),ROW())),"")</f>
        <v/>
      </c>
      <c r="BO11" s="30" t="str">
        <f>$AQ11</f>
        <v/>
      </c>
      <c r="BP11" s="5" t="str">
        <f>IF(COUNTIF($BO$1:BO11,BO11)&gt;1,"重複","OK")</f>
        <v>重複</v>
      </c>
      <c r="BQ11" s="5" t="str">
        <f t="shared" si="6"/>
        <v/>
      </c>
      <c r="BR11" s="29" t="str">
        <f t="array" ref="BR11">IFERROR(INDEX(BQ:BQ,SMALL(IF(BQ:BQ&lt;&gt;"",ROW(BQ:BQ)),ROW())),"")</f>
        <v/>
      </c>
      <c r="BS11" s="30" t="str">
        <f>$AQ11</f>
        <v/>
      </c>
      <c r="BT11" s="5" t="str">
        <f>IF(COUNTIF($BS$1:BS11,BS11)&gt;1,"重複","OK")</f>
        <v>重複</v>
      </c>
      <c r="BU11" s="5" t="str">
        <f t="shared" si="7"/>
        <v/>
      </c>
      <c r="BV11" s="29" t="str">
        <f t="array" ref="BV11">IFERROR(INDEX(BU:BU,SMALL(IF(BU:BU&lt;&gt;"",ROW(BU:BU)),ROW())),"")</f>
        <v/>
      </c>
      <c r="BW11" s="30" t="str">
        <f>$AQ11</f>
        <v/>
      </c>
      <c r="BX11" s="5" t="str">
        <f>IF(COUNTIF($BW$1:BW11,BW11)&gt;1,"重複","OK")</f>
        <v>重複</v>
      </c>
      <c r="BY11" s="5" t="str">
        <f t="shared" si="8"/>
        <v/>
      </c>
      <c r="BZ11" s="29" t="str">
        <f t="array" ref="BZ11">IFERROR(INDEX(BY:BY,SMALL(IF(BY:BY&lt;&gt;"",ROW(BY:BY)),ROW())),"")</f>
        <v/>
      </c>
    </row>
    <row r="12" spans="1:78" ht="23.25" customHeight="1">
      <c r="A12" s="23">
        <v>9</v>
      </c>
      <c r="B12" s="23" t="s">
        <v>445</v>
      </c>
      <c r="C12" s="31">
        <v>3.12</v>
      </c>
      <c r="D12" s="23" t="s">
        <v>376</v>
      </c>
      <c r="E12" s="23" t="s">
        <v>377</v>
      </c>
      <c r="F12" s="23" t="s">
        <v>413</v>
      </c>
      <c r="G12" s="23" t="s">
        <v>421</v>
      </c>
      <c r="H12" s="32" t="s">
        <v>446</v>
      </c>
      <c r="I12" s="23" t="s">
        <v>447</v>
      </c>
      <c r="J12" s="23" t="s">
        <v>387</v>
      </c>
      <c r="K12" s="23" t="s">
        <v>441</v>
      </c>
      <c r="O12" s="127" t="s">
        <v>664</v>
      </c>
      <c r="P12" s="23" t="s">
        <v>424</v>
      </c>
      <c r="Q12" s="37" t="s">
        <v>665</v>
      </c>
      <c r="R12" s="37" t="s">
        <v>666</v>
      </c>
      <c r="S12" s="37" t="s">
        <v>672</v>
      </c>
      <c r="T12" s="37" t="s">
        <v>667</v>
      </c>
      <c r="V12" s="23" t="s">
        <v>424</v>
      </c>
      <c r="W12" s="193" t="s">
        <v>664</v>
      </c>
      <c r="Y12" s="23" t="s">
        <v>448</v>
      </c>
      <c r="Z12" s="23">
        <v>8</v>
      </c>
      <c r="AA12" s="25">
        <v>45</v>
      </c>
      <c r="AB12" s="25">
        <v>14</v>
      </c>
      <c r="AC12" s="81" t="str">
        <f>IF(様式第２３号!M16="","",様式第２３号!M16)</f>
        <v/>
      </c>
      <c r="AD12" s="5" t="str">
        <f>IF(COUNTIF($AC$1:AC12,AC12)&gt;1,"重複","OK")</f>
        <v>重複</v>
      </c>
      <c r="AE12" s="5" t="str">
        <f t="shared" si="0"/>
        <v/>
      </c>
      <c r="AF12" s="26" t="str">
        <f t="array" ref="AF12">IFERROR(INDEX(AE:AE,SMALL(IF(AE:AE&lt;&gt;"",ROW(AE:AE)),ROW())),"")</f>
        <v/>
      </c>
      <c r="AH12" s="42"/>
      <c r="AI12" s="43"/>
      <c r="AJ12" s="43"/>
      <c r="AK12" s="43"/>
      <c r="AL12" s="43"/>
      <c r="AM12" s="43"/>
      <c r="AN12" s="43"/>
      <c r="AO12" s="43"/>
      <c r="AP12" s="43"/>
      <c r="AQ12" s="36" t="str">
        <f>IF(金物・A工法一覧表!$E$6="","",金物・A工法一覧表!$E$6)</f>
        <v/>
      </c>
      <c r="AR12" s="5" t="str">
        <f>IF(COUNTIF($AQ$1:AQ12,AQ12)&gt;1,"重複","OK")</f>
        <v>重複</v>
      </c>
      <c r="AS12" s="5" t="str">
        <f t="shared" si="1"/>
        <v/>
      </c>
      <c r="AT12" s="29" t="str">
        <f t="array" ref="AT12">IFERROR(INDEX(AS:AS,SMALL(IF(AS:AS&lt;&gt;"",ROW(AS:AS)),ROW())),"")</f>
        <v/>
      </c>
      <c r="AU12" s="36" t="str">
        <f>$AQ12</f>
        <v/>
      </c>
      <c r="AV12" s="5" t="str">
        <f>IF(COUNTIF($AU$1:AU12,AU12)&gt;1,"重複","OK")</f>
        <v>重複</v>
      </c>
      <c r="AW12" s="5" t="str">
        <f t="shared" si="2"/>
        <v/>
      </c>
      <c r="AX12" s="29" t="str">
        <f t="array" ref="AX12">IFERROR(INDEX(AW:AW,SMALL(IF(AW:AW&lt;&gt;"",ROW(AW:AW)),ROW())),"")</f>
        <v/>
      </c>
      <c r="AY12" s="36" t="str">
        <f>$AQ12</f>
        <v/>
      </c>
      <c r="AZ12" s="5" t="str">
        <f>IF(COUNTIF($AY$1:AY12,AY12)&gt;1,"重複","OK")</f>
        <v>重複</v>
      </c>
      <c r="BA12" s="5" t="str">
        <f t="shared" si="3"/>
        <v/>
      </c>
      <c r="BB12" s="29" t="str">
        <f t="array" ref="BB12">IFERROR(INDEX(BA:BA,SMALL(IF(BA:BA&lt;&gt;"",ROW(BA:BA)),ROW())),"")</f>
        <v/>
      </c>
      <c r="BC12" s="36" t="str">
        <f>$AQ12</f>
        <v/>
      </c>
      <c r="BD12" s="5" t="str">
        <f>IF(COUNTIF($BC$1:BC12,BC12)&gt;1,"重複","OK")</f>
        <v>重複</v>
      </c>
      <c r="BE12" s="5" t="str">
        <f t="shared" si="9"/>
        <v/>
      </c>
      <c r="BF12" s="29" t="str">
        <f t="array" ref="BF12">IFERROR(INDEX(BE:BE,SMALL(IF(BE:BE&lt;&gt;"",ROW(BE:BE)),ROW())),"")</f>
        <v/>
      </c>
      <c r="BG12" s="36" t="str">
        <f>$AQ12</f>
        <v/>
      </c>
      <c r="BH12" s="5" t="str">
        <f>IF(COUNTIF($BG$1:BG12,BG12)&gt;1,"重複","OK")</f>
        <v>重複</v>
      </c>
      <c r="BI12" s="5" t="str">
        <f t="shared" si="4"/>
        <v/>
      </c>
      <c r="BJ12" s="29" t="str">
        <f t="array" ref="BJ12">IFERROR(INDEX(BI:BI,SMALL(IF(BI:BI&lt;&gt;"",ROW(BI:BI)),ROW())),"")</f>
        <v/>
      </c>
      <c r="BK12" s="36" t="str">
        <f>$AQ12</f>
        <v/>
      </c>
      <c r="BL12" s="5" t="str">
        <f>IF(COUNTIF($BK$1:BK12,BK12)&gt;1,"重複","OK")</f>
        <v>重複</v>
      </c>
      <c r="BM12" s="5" t="str">
        <f t="shared" si="5"/>
        <v/>
      </c>
      <c r="BN12" s="29" t="str">
        <f t="array" ref="BN12">IFERROR(INDEX(BM:BM,SMALL(IF(BM:BM&lt;&gt;"",ROW(BM:BM)),ROW())),"")</f>
        <v/>
      </c>
      <c r="BO12" s="36" t="str">
        <f>$AQ12</f>
        <v/>
      </c>
      <c r="BP12" s="5" t="str">
        <f>IF(COUNTIF($BO$1:BO12,BO12)&gt;1,"重複","OK")</f>
        <v>重複</v>
      </c>
      <c r="BQ12" s="5" t="str">
        <f t="shared" si="6"/>
        <v/>
      </c>
      <c r="BR12" s="29" t="str">
        <f t="array" ref="BR12">IFERROR(INDEX(BQ:BQ,SMALL(IF(BQ:BQ&lt;&gt;"",ROW(BQ:BQ)),ROW())),"")</f>
        <v/>
      </c>
      <c r="BS12" s="36" t="str">
        <f>$AQ12</f>
        <v/>
      </c>
      <c r="BT12" s="5" t="str">
        <f>IF(COUNTIF($BS$1:BS12,BS12)&gt;1,"重複","OK")</f>
        <v>重複</v>
      </c>
      <c r="BU12" s="5" t="str">
        <f t="shared" si="7"/>
        <v/>
      </c>
      <c r="BV12" s="29" t="str">
        <f t="array" ref="BV12">IFERROR(INDEX(BU:BU,SMALL(IF(BU:BU&lt;&gt;"",ROW(BU:BU)),ROW())),"")</f>
        <v/>
      </c>
      <c r="BW12" s="36" t="str">
        <f>$AQ12</f>
        <v/>
      </c>
      <c r="BX12" s="5" t="str">
        <f>IF(COUNTIF($BW$1:BW12,BW12)&gt;1,"重複","OK")</f>
        <v>重複</v>
      </c>
      <c r="BY12" s="5" t="str">
        <f t="shared" si="8"/>
        <v/>
      </c>
      <c r="BZ12" s="29" t="str">
        <f t="array" ref="BZ12">IFERROR(INDEX(BY:BY,SMALL(IF(BY:BY&lt;&gt;"",ROW(BY:BY)),ROW())),"")</f>
        <v/>
      </c>
    </row>
    <row r="13" spans="1:78" ht="23.25" customHeight="1">
      <c r="A13" s="23"/>
      <c r="B13" s="23" t="s">
        <v>441</v>
      </c>
      <c r="C13" s="23" t="s">
        <v>441</v>
      </c>
      <c r="D13" s="23" t="s">
        <v>387</v>
      </c>
      <c r="E13" s="23" t="s">
        <v>381</v>
      </c>
      <c r="F13" s="23" t="s">
        <v>381</v>
      </c>
      <c r="G13" s="23" t="s">
        <v>441</v>
      </c>
      <c r="H13" s="23" t="s">
        <v>441</v>
      </c>
      <c r="I13" s="23" t="s">
        <v>381</v>
      </c>
      <c r="J13" s="23" t="s">
        <v>441</v>
      </c>
      <c r="K13" s="23" t="s">
        <v>441</v>
      </c>
      <c r="O13" s="127" t="s">
        <v>668</v>
      </c>
      <c r="P13" s="23" t="s">
        <v>678</v>
      </c>
      <c r="Q13" s="37" t="s">
        <v>669</v>
      </c>
      <c r="R13" s="37" t="s">
        <v>670</v>
      </c>
      <c r="S13" s="37" t="s">
        <v>671</v>
      </c>
      <c r="T13" s="37" t="s">
        <v>673</v>
      </c>
      <c r="V13" s="23" t="s">
        <v>678</v>
      </c>
      <c r="W13" s="193" t="s">
        <v>668</v>
      </c>
      <c r="Y13" s="23" t="s">
        <v>449</v>
      </c>
      <c r="Z13" s="23">
        <v>9</v>
      </c>
      <c r="AA13" s="25">
        <v>44</v>
      </c>
      <c r="AB13" s="25">
        <v>15</v>
      </c>
      <c r="AC13" s="81" t="str">
        <f>IF(様式第２３号!M17="","",様式第２３号!M17)</f>
        <v/>
      </c>
      <c r="AD13" s="5" t="str">
        <f>IF(COUNTIF($AC$1:AC13,AC13)&gt;1,"重複","OK")</f>
        <v>重複</v>
      </c>
      <c r="AE13" s="5" t="str">
        <f t="shared" si="0"/>
        <v/>
      </c>
      <c r="AF13" s="26" t="str">
        <f t="array" ref="AF13">IFERROR(INDEX(AE:AE,SMALL(IF(AE:AE&lt;&gt;"",ROW(AE:AE)),ROW())),"")</f>
        <v/>
      </c>
      <c r="AH13" s="27" t="s">
        <v>450</v>
      </c>
      <c r="AI13" s="38"/>
      <c r="AJ13" s="38"/>
      <c r="AK13" s="38"/>
      <c r="AL13" s="38"/>
      <c r="AM13" s="38"/>
      <c r="AN13" s="38"/>
      <c r="AO13" s="38"/>
      <c r="AP13" s="38"/>
      <c r="AQ13" s="38"/>
      <c r="AR13" s="38"/>
      <c r="AS13" s="38"/>
      <c r="AT13" s="38"/>
      <c r="AU13" s="28" t="str">
        <f>IF(金物・A工法一覧表!$B$7="","",金物・A工法一覧表!$B$7)</f>
        <v/>
      </c>
      <c r="AV13" s="5" t="str">
        <f>IF(COUNTIF($AU$1:AU13,AU13)&gt;1,"重複","OK")</f>
        <v>重複</v>
      </c>
      <c r="AW13" s="5" t="str">
        <f>IF(AV13="OK",AU13,"")</f>
        <v/>
      </c>
      <c r="AX13" s="29" t="str">
        <f t="array" ref="AX13">IFERROR(INDEX(AW:AW,SMALL(IF(AW:AW&lt;&gt;"",ROW(AW:AW)),ROW())),"")</f>
        <v/>
      </c>
      <c r="AY13" s="28" t="str">
        <f>$AU13</f>
        <v/>
      </c>
      <c r="AZ13" s="5" t="str">
        <f>IF(COUNTIF($AY$1:AY13,AY13)&gt;1,"重複","OK")</f>
        <v>重複</v>
      </c>
      <c r="BA13" s="5" t="str">
        <f t="shared" si="3"/>
        <v/>
      </c>
      <c r="BB13" s="29" t="str">
        <f t="array" ref="BB13">IFERROR(INDEX(BA:BA,SMALL(IF(BA:BA&lt;&gt;"",ROW(BA:BA)),ROW())),"")</f>
        <v/>
      </c>
      <c r="BC13" s="28" t="str">
        <f>$AU13</f>
        <v/>
      </c>
      <c r="BD13" s="5" t="str">
        <f>IF(COUNTIF($BC$1:BC13,BC13)&gt;1,"重複","OK")</f>
        <v>重複</v>
      </c>
      <c r="BE13" s="5" t="str">
        <f t="shared" si="9"/>
        <v/>
      </c>
      <c r="BF13" s="29" t="str">
        <f t="array" ref="BF13">IFERROR(INDEX(BE:BE,SMALL(IF(BE:BE&lt;&gt;"",ROW(BE:BE)),ROW())),"")</f>
        <v/>
      </c>
      <c r="BG13" s="28" t="str">
        <f>$AU13</f>
        <v/>
      </c>
      <c r="BH13" s="5" t="str">
        <f>IF(COUNTIF($BG$1:BG13,BG13)&gt;1,"重複","OK")</f>
        <v>重複</v>
      </c>
      <c r="BI13" s="5" t="str">
        <f t="shared" si="4"/>
        <v/>
      </c>
      <c r="BJ13" s="29" t="str">
        <f t="array" ref="BJ13">IFERROR(INDEX(BI:BI,SMALL(IF(BI:BI&lt;&gt;"",ROW(BI:BI)),ROW())),"")</f>
        <v/>
      </c>
      <c r="BK13" s="28" t="str">
        <f>$AU13</f>
        <v/>
      </c>
      <c r="BL13" s="5" t="str">
        <f>IF(COUNTIF($BK$1:BK13,BK13)&gt;1,"重複","OK")</f>
        <v>重複</v>
      </c>
      <c r="BM13" s="5" t="str">
        <f t="shared" si="5"/>
        <v/>
      </c>
      <c r="BN13" s="29" t="str">
        <f t="array" ref="BN13">IFERROR(INDEX(BM:BM,SMALL(IF(BM:BM&lt;&gt;"",ROW(BM:BM)),ROW())),"")</f>
        <v/>
      </c>
      <c r="BO13" s="28" t="str">
        <f>$AU13</f>
        <v/>
      </c>
      <c r="BP13" s="5" t="str">
        <f>IF(COUNTIF($BO$1:BO13,BO13)&gt;1,"重複","OK")</f>
        <v>重複</v>
      </c>
      <c r="BQ13" s="5" t="str">
        <f t="shared" si="6"/>
        <v/>
      </c>
      <c r="BR13" s="29" t="str">
        <f t="array" ref="BR13">IFERROR(INDEX(BQ:BQ,SMALL(IF(BQ:BQ&lt;&gt;"",ROW(BQ:BQ)),ROW())),"")</f>
        <v/>
      </c>
      <c r="BS13" s="28" t="str">
        <f>$AU13</f>
        <v/>
      </c>
      <c r="BT13" s="5" t="str">
        <f>IF(COUNTIF($BS$1:BS13,BS13)&gt;1,"重複","OK")</f>
        <v>重複</v>
      </c>
      <c r="BU13" s="5" t="str">
        <f t="shared" si="7"/>
        <v/>
      </c>
      <c r="BV13" s="29" t="str">
        <f t="array" ref="BV13">IFERROR(INDEX(BU:BU,SMALL(IF(BU:BU&lt;&gt;"",ROW(BU:BU)),ROW())),"")</f>
        <v/>
      </c>
      <c r="BW13" s="28" t="str">
        <f>$AU13</f>
        <v/>
      </c>
      <c r="BX13" s="5" t="str">
        <f>IF(COUNTIF($BW$1:BW13,BW13)&gt;1,"重複","OK")</f>
        <v>重複</v>
      </c>
      <c r="BY13" s="5" t="str">
        <f t="shared" si="8"/>
        <v/>
      </c>
      <c r="BZ13" s="29" t="str">
        <f t="array" ref="BZ13">IFERROR(INDEX(BY:BY,SMALL(IF(BY:BY&lt;&gt;"",ROW(BY:BY)),ROW())),"")</f>
        <v/>
      </c>
    </row>
    <row r="14" spans="1:78" ht="23.25" customHeight="1">
      <c r="A14" s="23"/>
      <c r="B14" s="23" t="s">
        <v>451</v>
      </c>
      <c r="C14" s="31">
        <v>5.2</v>
      </c>
      <c r="D14" s="23" t="s">
        <v>376</v>
      </c>
      <c r="E14" s="23" t="s">
        <v>452</v>
      </c>
      <c r="F14" s="23" t="s">
        <v>413</v>
      </c>
      <c r="G14" s="23" t="s">
        <v>421</v>
      </c>
      <c r="H14" s="23" t="s">
        <v>453</v>
      </c>
      <c r="I14" s="23" t="s">
        <v>441</v>
      </c>
      <c r="J14" s="23" t="s">
        <v>387</v>
      </c>
      <c r="K14" s="23" t="s">
        <v>381</v>
      </c>
      <c r="Y14" s="23" t="s">
        <v>454</v>
      </c>
      <c r="Z14" s="23">
        <v>10</v>
      </c>
      <c r="AA14" s="25">
        <v>43</v>
      </c>
      <c r="AB14" s="25">
        <v>16</v>
      </c>
      <c r="AC14" s="81" t="str">
        <f>IF(様式第２３号!M18="","",様式第２３号!M18)</f>
        <v/>
      </c>
      <c r="AD14" s="5" t="str">
        <f>IF(COUNTIF($AC$1:AC14,AC14)&gt;1,"重複","OK")</f>
        <v>重複</v>
      </c>
      <c r="AE14" s="5" t="str">
        <f t="shared" si="0"/>
        <v/>
      </c>
      <c r="AF14" s="26" t="str">
        <f t="array" ref="AF14">IFERROR(INDEX(AE:AE,SMALL(IF(AE:AE&lt;&gt;"",ROW(AE:AE)),ROW())),"")</f>
        <v/>
      </c>
      <c r="AH14" s="33"/>
      <c r="AI14" s="5"/>
      <c r="AJ14" s="5"/>
      <c r="AK14" s="5"/>
      <c r="AL14" s="5"/>
      <c r="AM14" s="5"/>
      <c r="AN14" s="5"/>
      <c r="AO14" s="5"/>
      <c r="AP14" s="5"/>
      <c r="AQ14" s="5"/>
      <c r="AR14" s="5"/>
      <c r="AS14" s="5"/>
      <c r="AT14" s="5"/>
      <c r="AU14" s="30" t="str">
        <f>IF(金物・A工法一覧表!$C$7="","",金物・A工法一覧表!$C$7)</f>
        <v/>
      </c>
      <c r="AV14" s="5" t="str">
        <f>IF(COUNTIF($AU$1:AU14,AU14)&gt;1,"重複","OK")</f>
        <v>重複</v>
      </c>
      <c r="AW14" s="5" t="str">
        <f>IF(AV14="OK",AU14,"")</f>
        <v/>
      </c>
      <c r="AX14" s="29" t="str">
        <f t="array" ref="AX14">IFERROR(INDEX(AW:AW,SMALL(IF(AW:AW&lt;&gt;"",ROW(AW:AW)),ROW())),"")</f>
        <v/>
      </c>
      <c r="AY14" s="30" t="str">
        <f>$AU14</f>
        <v/>
      </c>
      <c r="AZ14" s="5" t="str">
        <f>IF(COUNTIF($AY$1:AY14,AY14)&gt;1,"重複","OK")</f>
        <v>重複</v>
      </c>
      <c r="BA14" s="5" t="str">
        <f t="shared" si="3"/>
        <v/>
      </c>
      <c r="BB14" s="29" t="str">
        <f t="array" ref="BB14">IFERROR(INDEX(BA:BA,SMALL(IF(BA:BA&lt;&gt;"",ROW(BA:BA)),ROW())),"")</f>
        <v/>
      </c>
      <c r="BC14" s="30" t="str">
        <f>$AU14</f>
        <v/>
      </c>
      <c r="BD14" s="5" t="str">
        <f>IF(COUNTIF($BC$1:BC14,BC14)&gt;1,"重複","OK")</f>
        <v>重複</v>
      </c>
      <c r="BE14" s="5" t="str">
        <f t="shared" si="9"/>
        <v/>
      </c>
      <c r="BF14" s="29" t="str">
        <f t="array" ref="BF14">IFERROR(INDEX(BE:BE,SMALL(IF(BE:BE&lt;&gt;"",ROW(BE:BE)),ROW())),"")</f>
        <v/>
      </c>
      <c r="BG14" s="30" t="str">
        <f>$AU14</f>
        <v/>
      </c>
      <c r="BH14" s="5" t="str">
        <f>IF(COUNTIF($BG$1:BG14,BG14)&gt;1,"重複","OK")</f>
        <v>重複</v>
      </c>
      <c r="BI14" s="5" t="str">
        <f t="shared" si="4"/>
        <v/>
      </c>
      <c r="BJ14" s="29" t="str">
        <f t="array" ref="BJ14">IFERROR(INDEX(BI:BI,SMALL(IF(BI:BI&lt;&gt;"",ROW(BI:BI)),ROW())),"")</f>
        <v/>
      </c>
      <c r="BK14" s="30" t="str">
        <f>$AU14</f>
        <v/>
      </c>
      <c r="BL14" s="5" t="str">
        <f>IF(COUNTIF($BK$1:BK14,BK14)&gt;1,"重複","OK")</f>
        <v>重複</v>
      </c>
      <c r="BM14" s="5" t="str">
        <f t="shared" si="5"/>
        <v/>
      </c>
      <c r="BN14" s="29" t="str">
        <f t="array" ref="BN14">IFERROR(INDEX(BM:BM,SMALL(IF(BM:BM&lt;&gt;"",ROW(BM:BM)),ROW())),"")</f>
        <v/>
      </c>
      <c r="BO14" s="30" t="str">
        <f>$AU14</f>
        <v/>
      </c>
      <c r="BP14" s="5" t="str">
        <f>IF(COUNTIF($BO$1:BO14,BO14)&gt;1,"重複","OK")</f>
        <v>重複</v>
      </c>
      <c r="BQ14" s="5" t="str">
        <f t="shared" si="6"/>
        <v/>
      </c>
      <c r="BR14" s="29" t="str">
        <f t="array" ref="BR14">IFERROR(INDEX(BQ:BQ,SMALL(IF(BQ:BQ&lt;&gt;"",ROW(BQ:BQ)),ROW())),"")</f>
        <v/>
      </c>
      <c r="BS14" s="30" t="str">
        <f>$AU14</f>
        <v/>
      </c>
      <c r="BT14" s="5" t="str">
        <f>IF(COUNTIF($BS$1:BS14,BS14)&gt;1,"重複","OK")</f>
        <v>重複</v>
      </c>
      <c r="BU14" s="5" t="str">
        <f t="shared" si="7"/>
        <v/>
      </c>
      <c r="BV14" s="29" t="str">
        <f t="array" ref="BV14">IFERROR(INDEX(BU:BU,SMALL(IF(BU:BU&lt;&gt;"",ROW(BU:BU)),ROW())),"")</f>
        <v/>
      </c>
      <c r="BW14" s="30" t="str">
        <f>$AU14</f>
        <v/>
      </c>
      <c r="BX14" s="5" t="str">
        <f>IF(COUNTIF($BW$1:BW14,BW14)&gt;1,"重複","OK")</f>
        <v>重複</v>
      </c>
      <c r="BY14" s="5" t="str">
        <f t="shared" si="8"/>
        <v/>
      </c>
      <c r="BZ14" s="29" t="str">
        <f t="array" ref="BZ14">IFERROR(INDEX(BY:BY,SMALL(IF(BY:BY&lt;&gt;"",ROW(BY:BY)),ROW())),"")</f>
        <v/>
      </c>
    </row>
    <row r="15" spans="1:78" ht="23.25" customHeight="1">
      <c r="A15" s="23"/>
      <c r="B15" s="23" t="s">
        <v>455</v>
      </c>
      <c r="C15" s="31" t="s">
        <v>456</v>
      </c>
      <c r="D15" s="23" t="s">
        <v>376</v>
      </c>
      <c r="E15" s="23" t="s">
        <v>457</v>
      </c>
      <c r="F15" s="23" t="s">
        <v>413</v>
      </c>
      <c r="G15" s="23" t="s">
        <v>421</v>
      </c>
      <c r="H15" s="23" t="s">
        <v>453</v>
      </c>
      <c r="I15" s="23" t="s">
        <v>386</v>
      </c>
      <c r="J15" s="23" t="s">
        <v>399</v>
      </c>
      <c r="K15" s="23" t="s">
        <v>381</v>
      </c>
      <c r="Y15" s="23" t="s">
        <v>458</v>
      </c>
      <c r="Z15" s="23">
        <v>11</v>
      </c>
      <c r="AA15" s="25">
        <v>42</v>
      </c>
      <c r="AB15" s="25">
        <v>17</v>
      </c>
      <c r="AC15" s="81" t="str">
        <f>IF(様式第２３号!M19="","",様式第２３号!M19)</f>
        <v/>
      </c>
      <c r="AD15" s="5" t="str">
        <f>IF(COUNTIF($AC$1:AC15,AC15)&gt;1,"重複","OK")</f>
        <v>重複</v>
      </c>
      <c r="AE15" s="5" t="str">
        <f t="shared" si="0"/>
        <v/>
      </c>
      <c r="AF15" s="26" t="str">
        <f t="array" ref="AF15">IFERROR(INDEX(AE:AE,SMALL(IF(AE:AE&lt;&gt;"",ROW(AE:AE)),ROW())),"")</f>
        <v/>
      </c>
      <c r="AH15" s="33"/>
      <c r="AI15" s="5"/>
      <c r="AJ15" s="5"/>
      <c r="AK15" s="5"/>
      <c r="AL15" s="5"/>
      <c r="AM15" s="5"/>
      <c r="AN15" s="5"/>
      <c r="AO15" s="5"/>
      <c r="AP15" s="5"/>
      <c r="AQ15" s="5"/>
      <c r="AR15" s="5"/>
      <c r="AS15" s="5"/>
      <c r="AT15" s="5"/>
      <c r="AU15" s="30" t="str">
        <f>IF(金物・A工法一覧表!$D$7="","",金物・A工法一覧表!$D$7)</f>
        <v/>
      </c>
      <c r="AV15" s="5" t="str">
        <f>IF(COUNTIF($AU$1:AU15,AU15)&gt;1,"重複","OK")</f>
        <v>重複</v>
      </c>
      <c r="AW15" s="5" t="str">
        <f>IF(AV15="OK",AU15,"")</f>
        <v/>
      </c>
      <c r="AX15" s="29" t="str">
        <f t="array" ref="AX15">IFERROR(INDEX(AW:AW,SMALL(IF(AW:AW&lt;&gt;"",ROW(AW:AW)),ROW())),"")</f>
        <v/>
      </c>
      <c r="AY15" s="30" t="str">
        <f>$AU15</f>
        <v/>
      </c>
      <c r="AZ15" s="5" t="str">
        <f>IF(COUNTIF($AY$1:AY15,AY15)&gt;1,"重複","OK")</f>
        <v>重複</v>
      </c>
      <c r="BA15" s="5" t="str">
        <f t="shared" si="3"/>
        <v/>
      </c>
      <c r="BB15" s="29" t="str">
        <f t="array" ref="BB15">IFERROR(INDEX(BA:BA,SMALL(IF(BA:BA&lt;&gt;"",ROW(BA:BA)),ROW())),"")</f>
        <v/>
      </c>
      <c r="BC15" s="30" t="str">
        <f>$AU15</f>
        <v/>
      </c>
      <c r="BD15" s="5" t="str">
        <f>IF(COUNTIF($BC$1:BC15,BC15)&gt;1,"重複","OK")</f>
        <v>重複</v>
      </c>
      <c r="BE15" s="5" t="str">
        <f t="shared" si="9"/>
        <v/>
      </c>
      <c r="BF15" s="29" t="str">
        <f t="array" ref="BF15">IFERROR(INDEX(BE:BE,SMALL(IF(BE:BE&lt;&gt;"",ROW(BE:BE)),ROW())),"")</f>
        <v/>
      </c>
      <c r="BG15" s="30" t="str">
        <f>$AU15</f>
        <v/>
      </c>
      <c r="BH15" s="5" t="str">
        <f>IF(COUNTIF($BG$1:BG15,BG15)&gt;1,"重複","OK")</f>
        <v>重複</v>
      </c>
      <c r="BI15" s="5" t="str">
        <f t="shared" si="4"/>
        <v/>
      </c>
      <c r="BJ15" s="29" t="str">
        <f t="array" ref="BJ15">IFERROR(INDEX(BI:BI,SMALL(IF(BI:BI&lt;&gt;"",ROW(BI:BI)),ROW())),"")</f>
        <v/>
      </c>
      <c r="BK15" s="30" t="str">
        <f>$AU15</f>
        <v/>
      </c>
      <c r="BL15" s="5" t="str">
        <f>IF(COUNTIF($BK$1:BK15,BK15)&gt;1,"重複","OK")</f>
        <v>重複</v>
      </c>
      <c r="BM15" s="5" t="str">
        <f t="shared" si="5"/>
        <v/>
      </c>
      <c r="BN15" s="29" t="str">
        <f t="array" ref="BN15">IFERROR(INDEX(BM:BM,SMALL(IF(BM:BM&lt;&gt;"",ROW(BM:BM)),ROW())),"")</f>
        <v/>
      </c>
      <c r="BO15" s="30" t="str">
        <f>$AU15</f>
        <v/>
      </c>
      <c r="BP15" s="5" t="str">
        <f>IF(COUNTIF($BO$1:BO15,BO15)&gt;1,"重複","OK")</f>
        <v>重複</v>
      </c>
      <c r="BQ15" s="5" t="str">
        <f t="shared" si="6"/>
        <v/>
      </c>
      <c r="BR15" s="29" t="str">
        <f t="array" ref="BR15">IFERROR(INDEX(BQ:BQ,SMALL(IF(BQ:BQ&lt;&gt;"",ROW(BQ:BQ)),ROW())),"")</f>
        <v/>
      </c>
      <c r="BS15" s="30" t="str">
        <f>$AU15</f>
        <v/>
      </c>
      <c r="BT15" s="5" t="str">
        <f>IF(COUNTIF($BS$1:BS15,BS15)&gt;1,"重複","OK")</f>
        <v>重複</v>
      </c>
      <c r="BU15" s="5" t="str">
        <f t="shared" si="7"/>
        <v/>
      </c>
      <c r="BV15" s="29" t="str">
        <f t="array" ref="BV15">IFERROR(INDEX(BU:BU,SMALL(IF(BU:BU&lt;&gt;"",ROW(BU:BU)),ROW())),"")</f>
        <v/>
      </c>
      <c r="BW15" s="30" t="str">
        <f>$AU15</f>
        <v/>
      </c>
      <c r="BX15" s="5" t="str">
        <f>IF(COUNTIF($BW$1:BW15,BW15)&gt;1,"重複","OK")</f>
        <v>重複</v>
      </c>
      <c r="BY15" s="5" t="str">
        <f t="shared" si="8"/>
        <v/>
      </c>
      <c r="BZ15" s="29" t="str">
        <f t="array" ref="BZ15">IFERROR(INDEX(BY:BY,SMALL(IF(BY:BY&lt;&gt;"",ROW(BY:BY)),ROW())),"")</f>
        <v/>
      </c>
    </row>
    <row r="16" spans="1:78" ht="23.25" customHeight="1">
      <c r="A16" s="23"/>
      <c r="B16" s="23" t="s">
        <v>459</v>
      </c>
      <c r="C16" s="31">
        <v>4.16</v>
      </c>
      <c r="D16" s="23" t="s">
        <v>376</v>
      </c>
      <c r="E16" s="23" t="s">
        <v>460</v>
      </c>
      <c r="F16" s="23" t="s">
        <v>413</v>
      </c>
      <c r="G16" s="23" t="s">
        <v>421</v>
      </c>
      <c r="H16" s="23" t="s">
        <v>453</v>
      </c>
      <c r="I16" s="23" t="s">
        <v>397</v>
      </c>
      <c r="J16" s="23" t="s">
        <v>381</v>
      </c>
      <c r="K16" s="23" t="s">
        <v>399</v>
      </c>
      <c r="AA16" s="25">
        <v>41</v>
      </c>
      <c r="AB16" s="25">
        <v>18</v>
      </c>
      <c r="AC16" s="81" t="str">
        <f>IF(様式第２３号!M20="","",様式第２３号!M20)</f>
        <v/>
      </c>
      <c r="AD16" s="5" t="str">
        <f>IF(COUNTIF($AC$1:AC16,AC16)&gt;1,"重複","OK")</f>
        <v>重複</v>
      </c>
      <c r="AE16" s="5" t="str">
        <f t="shared" si="0"/>
        <v/>
      </c>
      <c r="AF16" s="26" t="str">
        <f t="array" ref="AF16">IFERROR(INDEX(AE:AE,SMALL(IF(AE:AE&lt;&gt;"",ROW(AE:AE)),ROW())),"")</f>
        <v/>
      </c>
      <c r="AH16" s="42"/>
      <c r="AI16" s="43"/>
      <c r="AJ16" s="43"/>
      <c r="AK16" s="43"/>
      <c r="AL16" s="43"/>
      <c r="AM16" s="43"/>
      <c r="AN16" s="43"/>
      <c r="AO16" s="43"/>
      <c r="AP16" s="43"/>
      <c r="AQ16" s="43"/>
      <c r="AR16" s="43"/>
      <c r="AS16" s="43"/>
      <c r="AT16" s="43"/>
      <c r="AU16" s="36" t="str">
        <f>IF(金物・A工法一覧表!$E$7="","",金物・A工法一覧表!$E$7)</f>
        <v/>
      </c>
      <c r="AV16" s="5" t="str">
        <f>IF(COUNTIF($AU$1:AU16,AU16)&gt;1,"重複","OK")</f>
        <v>重複</v>
      </c>
      <c r="AW16" s="5" t="str">
        <f>IF(AV16="OK",AU16,"")</f>
        <v/>
      </c>
      <c r="AX16" s="29" t="str">
        <f t="array" ref="AX16">IFERROR(INDEX(AW:AW,SMALL(IF(AW:AW&lt;&gt;"",ROW(AW:AW)),ROW())),"")</f>
        <v/>
      </c>
      <c r="AY16" s="36" t="str">
        <f>$AU16</f>
        <v/>
      </c>
      <c r="AZ16" s="5" t="str">
        <f>IF(COUNTIF($AY$1:AY16,AY16)&gt;1,"重複","OK")</f>
        <v>重複</v>
      </c>
      <c r="BA16" s="5" t="str">
        <f t="shared" si="3"/>
        <v/>
      </c>
      <c r="BB16" s="29" t="str">
        <f t="array" ref="BB16">IFERROR(INDEX(BA:BA,SMALL(IF(BA:BA&lt;&gt;"",ROW(BA:BA)),ROW())),"")</f>
        <v/>
      </c>
      <c r="BC16" s="36" t="str">
        <f>$AU16</f>
        <v/>
      </c>
      <c r="BD16" s="5" t="str">
        <f>IF(COUNTIF($BC$1:BC16,BC16)&gt;1,"重複","OK")</f>
        <v>重複</v>
      </c>
      <c r="BE16" s="5" t="str">
        <f t="shared" si="9"/>
        <v/>
      </c>
      <c r="BF16" s="29" t="str">
        <f t="array" ref="BF16">IFERROR(INDEX(BE:BE,SMALL(IF(BE:BE&lt;&gt;"",ROW(BE:BE)),ROW())),"")</f>
        <v/>
      </c>
      <c r="BG16" s="36" t="str">
        <f>$AU16</f>
        <v/>
      </c>
      <c r="BH16" s="5" t="str">
        <f>IF(COUNTIF($BG$1:BG16,BG16)&gt;1,"重複","OK")</f>
        <v>重複</v>
      </c>
      <c r="BI16" s="5" t="str">
        <f t="shared" si="4"/>
        <v/>
      </c>
      <c r="BJ16" s="29" t="str">
        <f t="array" ref="BJ16">IFERROR(INDEX(BI:BI,SMALL(IF(BI:BI&lt;&gt;"",ROW(BI:BI)),ROW())),"")</f>
        <v/>
      </c>
      <c r="BK16" s="36" t="str">
        <f>$AU16</f>
        <v/>
      </c>
      <c r="BL16" s="5" t="str">
        <f>IF(COUNTIF($BK$1:BK16,BK16)&gt;1,"重複","OK")</f>
        <v>重複</v>
      </c>
      <c r="BM16" s="5" t="str">
        <f t="shared" si="5"/>
        <v/>
      </c>
      <c r="BN16" s="29" t="str">
        <f t="array" ref="BN16">IFERROR(INDEX(BM:BM,SMALL(IF(BM:BM&lt;&gt;"",ROW(BM:BM)),ROW())),"")</f>
        <v/>
      </c>
      <c r="BO16" s="36" t="str">
        <f>$AU16</f>
        <v/>
      </c>
      <c r="BP16" s="5" t="str">
        <f>IF(COUNTIF($BO$1:BO16,BO16)&gt;1,"重複","OK")</f>
        <v>重複</v>
      </c>
      <c r="BQ16" s="5" t="str">
        <f t="shared" si="6"/>
        <v/>
      </c>
      <c r="BR16" s="29" t="str">
        <f t="array" ref="BR16">IFERROR(INDEX(BQ:BQ,SMALL(IF(BQ:BQ&lt;&gt;"",ROW(BQ:BQ)),ROW())),"")</f>
        <v/>
      </c>
      <c r="BS16" s="36" t="str">
        <f>$AU16</f>
        <v/>
      </c>
      <c r="BT16" s="5" t="str">
        <f>IF(COUNTIF($BS$1:BS16,BS16)&gt;1,"重複","OK")</f>
        <v>重複</v>
      </c>
      <c r="BU16" s="5" t="str">
        <f t="shared" si="7"/>
        <v/>
      </c>
      <c r="BV16" s="29" t="str">
        <f t="array" ref="BV16">IFERROR(INDEX(BU:BU,SMALL(IF(BU:BU&lt;&gt;"",ROW(BU:BU)),ROW())),"")</f>
        <v/>
      </c>
      <c r="BW16" s="36" t="str">
        <f>$AU16</f>
        <v/>
      </c>
      <c r="BX16" s="5" t="str">
        <f>IF(COUNTIF($BW$1:BW16,BW16)&gt;1,"重複","OK")</f>
        <v>重複</v>
      </c>
      <c r="BY16" s="5" t="str">
        <f t="shared" si="8"/>
        <v/>
      </c>
      <c r="BZ16" s="29" t="str">
        <f t="array" ref="BZ16">IFERROR(INDEX(BY:BY,SMALL(IF(BY:BY&lt;&gt;"",ROW(BY:BY)),ROW())),"")</f>
        <v/>
      </c>
    </row>
    <row r="17" spans="1:78" ht="23.25" customHeight="1">
      <c r="A17" s="23"/>
      <c r="B17" s="23" t="s">
        <v>461</v>
      </c>
      <c r="C17" s="31">
        <v>4.16</v>
      </c>
      <c r="D17" s="23" t="s">
        <v>376</v>
      </c>
      <c r="E17" s="23" t="s">
        <v>462</v>
      </c>
      <c r="F17" s="23" t="s">
        <v>413</v>
      </c>
      <c r="G17" s="23" t="s">
        <v>421</v>
      </c>
      <c r="H17" s="23" t="s">
        <v>453</v>
      </c>
      <c r="I17" s="23" t="s">
        <v>408</v>
      </c>
      <c r="J17" s="23" t="s">
        <v>409</v>
      </c>
      <c r="K17" s="23" t="s">
        <v>409</v>
      </c>
      <c r="AA17" s="25">
        <v>40</v>
      </c>
      <c r="AB17" s="25">
        <v>19</v>
      </c>
      <c r="AC17" s="81" t="str">
        <f>IF(様式第２３号!M21="","",様式第２３号!M21)</f>
        <v/>
      </c>
      <c r="AD17" s="5" t="str">
        <f>IF(COUNTIF($AC$1:AC17,AC17)&gt;1,"重複","OK")</f>
        <v>重複</v>
      </c>
      <c r="AE17" s="5" t="str">
        <f t="shared" si="0"/>
        <v/>
      </c>
      <c r="AF17" s="26" t="str">
        <f t="array" ref="AF17">IFERROR(INDEX(AE:AE,SMALL(IF(AE:AE&lt;&gt;"",ROW(AE:AE)),ROW())),"")</f>
        <v/>
      </c>
      <c r="AH17" s="27" t="s">
        <v>463</v>
      </c>
      <c r="AI17" s="38"/>
      <c r="AJ17" s="38"/>
      <c r="AK17" s="38"/>
      <c r="AL17" s="38"/>
      <c r="AM17" s="38"/>
      <c r="AN17" s="38"/>
      <c r="AO17" s="38"/>
      <c r="AP17" s="38"/>
      <c r="AQ17" s="38"/>
      <c r="AR17" s="38"/>
      <c r="AS17" s="38"/>
      <c r="AT17" s="38"/>
      <c r="AU17" s="38"/>
      <c r="AV17" s="45"/>
      <c r="AW17" s="45"/>
      <c r="AX17" s="45"/>
      <c r="AY17" s="28" t="str">
        <f>IF(金物・A工法一覧表!$B$8="","",金物・A工法一覧表!$B$8)</f>
        <v/>
      </c>
      <c r="AZ17" s="5" t="str">
        <f>IF(COUNTIF($AY$1:AY17,AY17)&gt;1,"重複","OK")</f>
        <v>重複</v>
      </c>
      <c r="BA17" s="5" t="str">
        <f t="shared" si="3"/>
        <v/>
      </c>
      <c r="BB17" s="29" t="str">
        <f t="array" ref="BB17">IFERROR(INDEX(BA:BA,SMALL(IF(BA:BA&lt;&gt;"",ROW(BA:BA)),ROW())),"")</f>
        <v/>
      </c>
      <c r="BC17" s="28" t="str">
        <f>$AY17</f>
        <v/>
      </c>
      <c r="BD17" s="5" t="str">
        <f>IF(COUNTIF($BC$1:BC17,BC17)&gt;1,"重複","OK")</f>
        <v>重複</v>
      </c>
      <c r="BE17" s="5" t="str">
        <f t="shared" si="9"/>
        <v/>
      </c>
      <c r="BF17" s="29" t="str">
        <f t="array" ref="BF17">IFERROR(INDEX(BE:BE,SMALL(IF(BE:BE&lt;&gt;"",ROW(BE:BE)),ROW())),"")</f>
        <v/>
      </c>
      <c r="BG17" s="28" t="str">
        <f>$AY17</f>
        <v/>
      </c>
      <c r="BH17" s="5" t="str">
        <f>IF(COUNTIF($BG$1:BG17,BG17)&gt;1,"重複","OK")</f>
        <v>重複</v>
      </c>
      <c r="BI17" s="5" t="str">
        <f t="shared" si="4"/>
        <v/>
      </c>
      <c r="BJ17" s="29" t="str">
        <f t="array" ref="BJ17">IFERROR(INDEX(BI:BI,SMALL(IF(BI:BI&lt;&gt;"",ROW(BI:BI)),ROW())),"")</f>
        <v/>
      </c>
      <c r="BK17" s="28" t="str">
        <f>$AY17</f>
        <v/>
      </c>
      <c r="BL17" s="5" t="str">
        <f>IF(COUNTIF($BK$1:BK17,BK17)&gt;1,"重複","OK")</f>
        <v>重複</v>
      </c>
      <c r="BM17" s="5" t="str">
        <f t="shared" si="5"/>
        <v/>
      </c>
      <c r="BN17" s="29" t="str">
        <f t="array" ref="BN17">IFERROR(INDEX(BM:BM,SMALL(IF(BM:BM&lt;&gt;"",ROW(BM:BM)),ROW())),"")</f>
        <v/>
      </c>
      <c r="BO17" s="28" t="str">
        <f>$AY17</f>
        <v/>
      </c>
      <c r="BP17" s="5" t="str">
        <f>IF(COUNTIF($BO$1:BO17,BO17)&gt;1,"重複","OK")</f>
        <v>重複</v>
      </c>
      <c r="BQ17" s="5" t="str">
        <f t="shared" si="6"/>
        <v/>
      </c>
      <c r="BR17" s="29" t="str">
        <f t="array" ref="BR17">IFERROR(INDEX(BQ:BQ,SMALL(IF(BQ:BQ&lt;&gt;"",ROW(BQ:BQ)),ROW())),"")</f>
        <v/>
      </c>
      <c r="BS17" s="28" t="str">
        <f>$AY17</f>
        <v/>
      </c>
      <c r="BT17" s="5" t="str">
        <f>IF(COUNTIF($BS$1:BS17,BS17)&gt;1,"重複","OK")</f>
        <v>重複</v>
      </c>
      <c r="BU17" s="5" t="str">
        <f t="shared" si="7"/>
        <v/>
      </c>
      <c r="BV17" s="29" t="str">
        <f t="array" ref="BV17">IFERROR(INDEX(BU:BU,SMALL(IF(BU:BU&lt;&gt;"",ROW(BU:BU)),ROW())),"")</f>
        <v/>
      </c>
      <c r="BW17" s="28" t="str">
        <f>$AY17</f>
        <v/>
      </c>
      <c r="BX17" s="5" t="str">
        <f>IF(COUNTIF($BW$1:BW17,BW17)&gt;1,"重複","OK")</f>
        <v>重複</v>
      </c>
      <c r="BY17" s="5" t="str">
        <f t="shared" si="8"/>
        <v/>
      </c>
      <c r="BZ17" s="29" t="str">
        <f t="array" ref="BZ17">IFERROR(INDEX(BY:BY,SMALL(IF(BY:BY&lt;&gt;"",ROW(BY:BY)),ROW())),"")</f>
        <v/>
      </c>
    </row>
    <row r="18" spans="1:78" ht="23.25" customHeight="1">
      <c r="A18" s="23"/>
      <c r="B18" s="23" t="s">
        <v>464</v>
      </c>
      <c r="C18" s="31">
        <v>4.68</v>
      </c>
      <c r="D18" s="23" t="s">
        <v>376</v>
      </c>
      <c r="E18" s="23" t="s">
        <v>465</v>
      </c>
      <c r="F18" s="23" t="s">
        <v>413</v>
      </c>
      <c r="G18" s="23" t="s">
        <v>379</v>
      </c>
      <c r="H18" s="23" t="s">
        <v>453</v>
      </c>
      <c r="I18" s="23" t="s">
        <v>466</v>
      </c>
      <c r="J18" s="23" t="s">
        <v>467</v>
      </c>
      <c r="K18" s="23" t="s">
        <v>468</v>
      </c>
      <c r="AA18" s="25">
        <v>39</v>
      </c>
      <c r="AB18" s="25">
        <v>20</v>
      </c>
      <c r="AC18" s="81" t="str">
        <f>IF(様式第２３号!M22="","",様式第２３号!M22)</f>
        <v/>
      </c>
      <c r="AD18" s="5" t="str">
        <f>IF(COUNTIF($AC$1:AC18,AC18)&gt;1,"重複","OK")</f>
        <v>重複</v>
      </c>
      <c r="AE18" s="5" t="str">
        <f t="shared" si="0"/>
        <v/>
      </c>
      <c r="AF18" s="26" t="str">
        <f t="array" ref="AF18">IFERROR(INDEX(AE:AE,SMALL(IF(AE:AE&lt;&gt;"",ROW(AE:AE)),ROW())),"")</f>
        <v/>
      </c>
      <c r="AH18" s="33"/>
      <c r="AI18" s="5"/>
      <c r="AJ18" s="5"/>
      <c r="AK18" s="5"/>
      <c r="AL18" s="5"/>
      <c r="AM18" s="5"/>
      <c r="AN18" s="5"/>
      <c r="AO18" s="5"/>
      <c r="AP18" s="5"/>
      <c r="AQ18" s="5"/>
      <c r="AR18" s="5"/>
      <c r="AS18" s="5"/>
      <c r="AT18" s="5"/>
      <c r="AU18" s="5"/>
      <c r="AV18" s="46"/>
      <c r="AW18" s="46"/>
      <c r="AX18" s="46"/>
      <c r="AY18" s="30" t="str">
        <f>IF(金物・A工法一覧表!$C$8="","",金物・A工法一覧表!$C$8)</f>
        <v/>
      </c>
      <c r="AZ18" s="5" t="str">
        <f>IF(COUNTIF($AY$1:AY18,AY18)&gt;1,"重複","OK")</f>
        <v>重複</v>
      </c>
      <c r="BA18" s="5" t="str">
        <f t="shared" si="3"/>
        <v/>
      </c>
      <c r="BB18" s="29" t="str">
        <f t="array" ref="BB18">IFERROR(INDEX(BA:BA,SMALL(IF(BA:BA&lt;&gt;"",ROW(BA:BA)),ROW())),"")</f>
        <v/>
      </c>
      <c r="BC18" s="30" t="str">
        <f>$AY18</f>
        <v/>
      </c>
      <c r="BD18" s="5" t="str">
        <f>IF(COUNTIF($BC$1:BC18,BC18)&gt;1,"重複","OK")</f>
        <v>重複</v>
      </c>
      <c r="BE18" s="5" t="str">
        <f t="shared" si="9"/>
        <v/>
      </c>
      <c r="BF18" s="29" t="str">
        <f t="array" ref="BF18">IFERROR(INDEX(BE:BE,SMALL(IF(BE:BE&lt;&gt;"",ROW(BE:BE)),ROW())),"")</f>
        <v/>
      </c>
      <c r="BG18" s="30" t="str">
        <f>$AY18</f>
        <v/>
      </c>
      <c r="BH18" s="5" t="str">
        <f>IF(COUNTIF($BG$1:BG18,BG18)&gt;1,"重複","OK")</f>
        <v>重複</v>
      </c>
      <c r="BI18" s="5" t="str">
        <f t="shared" si="4"/>
        <v/>
      </c>
      <c r="BJ18" s="29" t="str">
        <f t="array" ref="BJ18">IFERROR(INDEX(BI:BI,SMALL(IF(BI:BI&lt;&gt;"",ROW(BI:BI)),ROW())),"")</f>
        <v/>
      </c>
      <c r="BK18" s="30" t="str">
        <f>$AY18</f>
        <v/>
      </c>
      <c r="BL18" s="5" t="str">
        <f>IF(COUNTIF($BK$1:BK18,BK18)&gt;1,"重複","OK")</f>
        <v>重複</v>
      </c>
      <c r="BM18" s="5" t="str">
        <f t="shared" si="5"/>
        <v/>
      </c>
      <c r="BN18" s="29" t="str">
        <f t="array" ref="BN18">IFERROR(INDEX(BM:BM,SMALL(IF(BM:BM&lt;&gt;"",ROW(BM:BM)),ROW())),"")</f>
        <v/>
      </c>
      <c r="BO18" s="30" t="str">
        <f>$AY18</f>
        <v/>
      </c>
      <c r="BP18" s="5" t="str">
        <f>IF(COUNTIF($BO$1:BO18,BO18)&gt;1,"重複","OK")</f>
        <v>重複</v>
      </c>
      <c r="BQ18" s="5" t="str">
        <f t="shared" si="6"/>
        <v/>
      </c>
      <c r="BR18" s="29" t="str">
        <f t="array" ref="BR18">IFERROR(INDEX(BQ:BQ,SMALL(IF(BQ:BQ&lt;&gt;"",ROW(BQ:BQ)),ROW())),"")</f>
        <v/>
      </c>
      <c r="BS18" s="30" t="str">
        <f>$AY18</f>
        <v/>
      </c>
      <c r="BT18" s="5" t="str">
        <f>IF(COUNTIF($BS$1:BS18,BS18)&gt;1,"重複","OK")</f>
        <v>重複</v>
      </c>
      <c r="BU18" s="5" t="str">
        <f t="shared" si="7"/>
        <v/>
      </c>
      <c r="BV18" s="29" t="str">
        <f t="array" ref="BV18">IFERROR(INDEX(BU:BU,SMALL(IF(BU:BU&lt;&gt;"",ROW(BU:BU)),ROW())),"")</f>
        <v/>
      </c>
      <c r="BW18" s="30" t="str">
        <f>$AY18</f>
        <v/>
      </c>
      <c r="BX18" s="5" t="str">
        <f>IF(COUNTIF($BW$1:BW18,BW18)&gt;1,"重複","OK")</f>
        <v>重複</v>
      </c>
      <c r="BY18" s="5" t="str">
        <f t="shared" si="8"/>
        <v/>
      </c>
      <c r="BZ18" s="29" t="str">
        <f t="array" ref="BZ18">IFERROR(INDEX(BY:BY,SMALL(IF(BY:BY&lt;&gt;"",ROW(BY:BY)),ROW())),"")</f>
        <v/>
      </c>
    </row>
    <row r="19" spans="1:78" ht="23.25" customHeight="1">
      <c r="A19" s="23"/>
      <c r="B19" s="23" t="s">
        <v>469</v>
      </c>
      <c r="C19" s="31">
        <v>4.68</v>
      </c>
      <c r="D19" s="23" t="s">
        <v>376</v>
      </c>
      <c r="E19" s="23" t="s">
        <v>470</v>
      </c>
      <c r="F19" s="23" t="s">
        <v>413</v>
      </c>
      <c r="G19" s="23" t="s">
        <v>379</v>
      </c>
      <c r="H19" s="23" t="s">
        <v>453</v>
      </c>
      <c r="I19" s="23" t="s">
        <v>466</v>
      </c>
      <c r="J19" s="23" t="s">
        <v>386</v>
      </c>
      <c r="K19" s="23" t="s">
        <v>471</v>
      </c>
      <c r="AA19" s="25">
        <v>38</v>
      </c>
      <c r="AB19" s="25">
        <v>21</v>
      </c>
      <c r="AC19" s="81" t="str">
        <f>IF(様式第２３号!M23="","",様式第２３号!M23)</f>
        <v/>
      </c>
      <c r="AD19" s="5" t="str">
        <f>IF(COUNTIF($AC$1:AC19,AC19)&gt;1,"重複","OK")</f>
        <v>重複</v>
      </c>
      <c r="AE19" s="5" t="str">
        <f t="shared" si="0"/>
        <v/>
      </c>
      <c r="AF19" s="26" t="str">
        <f t="array" ref="AF19">IFERROR(INDEX(AE:AE,SMALL(IF(AE:AE&lt;&gt;"",ROW(AE:AE)),ROW())),"")</f>
        <v/>
      </c>
      <c r="AH19" s="33"/>
      <c r="AI19" s="5"/>
      <c r="AJ19" s="5"/>
      <c r="AK19" s="5"/>
      <c r="AL19" s="5"/>
      <c r="AM19" s="5"/>
      <c r="AN19" s="5"/>
      <c r="AO19" s="5"/>
      <c r="AP19" s="5"/>
      <c r="AQ19" s="5"/>
      <c r="AR19" s="5"/>
      <c r="AS19" s="5"/>
      <c r="AT19" s="5"/>
      <c r="AU19" s="5"/>
      <c r="AV19" s="46"/>
      <c r="AW19" s="46"/>
      <c r="AX19" s="46"/>
      <c r="AY19" s="30" t="str">
        <f>IF(金物・A工法一覧表!$D$8="","",金物・A工法一覧表!$D$8)</f>
        <v/>
      </c>
      <c r="AZ19" s="5" t="str">
        <f>IF(COUNTIF($AY$1:AY19,AY19)&gt;1,"重複","OK")</f>
        <v>重複</v>
      </c>
      <c r="BA19" s="5" t="str">
        <f t="shared" si="3"/>
        <v/>
      </c>
      <c r="BB19" s="29" t="str">
        <f t="array" ref="BB19">IFERROR(INDEX(BA:BA,SMALL(IF(BA:BA&lt;&gt;"",ROW(BA:BA)),ROW())),"")</f>
        <v/>
      </c>
      <c r="BC19" s="30" t="str">
        <f>$AY19</f>
        <v/>
      </c>
      <c r="BD19" s="5" t="str">
        <f>IF(COUNTIF($BC$1:BC19,BC19)&gt;1,"重複","OK")</f>
        <v>重複</v>
      </c>
      <c r="BE19" s="5" t="str">
        <f t="shared" si="9"/>
        <v/>
      </c>
      <c r="BF19" s="29" t="str">
        <f t="array" ref="BF19">IFERROR(INDEX(BE:BE,SMALL(IF(BE:BE&lt;&gt;"",ROW(BE:BE)),ROW())),"")</f>
        <v/>
      </c>
      <c r="BG19" s="30" t="str">
        <f>$AY19</f>
        <v/>
      </c>
      <c r="BH19" s="5" t="str">
        <f>IF(COUNTIF($BG$1:BG19,BG19)&gt;1,"重複","OK")</f>
        <v>重複</v>
      </c>
      <c r="BI19" s="5" t="str">
        <f t="shared" si="4"/>
        <v/>
      </c>
      <c r="BJ19" s="29" t="str">
        <f t="array" ref="BJ19">IFERROR(INDEX(BI:BI,SMALL(IF(BI:BI&lt;&gt;"",ROW(BI:BI)),ROW())),"")</f>
        <v/>
      </c>
      <c r="BK19" s="30" t="str">
        <f>$AY19</f>
        <v/>
      </c>
      <c r="BL19" s="5" t="str">
        <f>IF(COUNTIF($BK$1:BK19,BK19)&gt;1,"重複","OK")</f>
        <v>重複</v>
      </c>
      <c r="BM19" s="5" t="str">
        <f t="shared" si="5"/>
        <v/>
      </c>
      <c r="BN19" s="29" t="str">
        <f t="array" ref="BN19">IFERROR(INDEX(BM:BM,SMALL(IF(BM:BM&lt;&gt;"",ROW(BM:BM)),ROW())),"")</f>
        <v/>
      </c>
      <c r="BO19" s="30" t="str">
        <f>$AY19</f>
        <v/>
      </c>
      <c r="BP19" s="5" t="str">
        <f>IF(COUNTIF($BO$1:BO19,BO19)&gt;1,"重複","OK")</f>
        <v>重複</v>
      </c>
      <c r="BQ19" s="5" t="str">
        <f t="shared" si="6"/>
        <v/>
      </c>
      <c r="BR19" s="29" t="str">
        <f t="array" ref="BR19">IFERROR(INDEX(BQ:BQ,SMALL(IF(BQ:BQ&lt;&gt;"",ROW(BQ:BQ)),ROW())),"")</f>
        <v/>
      </c>
      <c r="BS19" s="30" t="str">
        <f>$AY19</f>
        <v/>
      </c>
      <c r="BT19" s="5" t="str">
        <f>IF(COUNTIF($BS$1:BS19,BS19)&gt;1,"重複","OK")</f>
        <v>重複</v>
      </c>
      <c r="BU19" s="5" t="str">
        <f t="shared" si="7"/>
        <v/>
      </c>
      <c r="BV19" s="29" t="str">
        <f t="array" ref="BV19">IFERROR(INDEX(BU:BU,SMALL(IF(BU:BU&lt;&gt;"",ROW(BU:BU)),ROW())),"")</f>
        <v/>
      </c>
      <c r="BW19" s="30" t="str">
        <f>$AY19</f>
        <v/>
      </c>
      <c r="BX19" s="5" t="str">
        <f>IF(COUNTIF($BW$1:BW19,BW19)&gt;1,"重複","OK")</f>
        <v>重複</v>
      </c>
      <c r="BY19" s="5" t="str">
        <f t="shared" si="8"/>
        <v/>
      </c>
      <c r="BZ19" s="29" t="str">
        <f t="array" ref="BZ19">IFERROR(INDEX(BY:BY,SMALL(IF(BY:BY&lt;&gt;"",ROW(BY:BY)),ROW())),"")</f>
        <v/>
      </c>
    </row>
    <row r="20" spans="1:78" ht="23.25" customHeight="1">
      <c r="A20" s="23"/>
      <c r="B20" s="23" t="s">
        <v>472</v>
      </c>
      <c r="C20" s="31">
        <v>3.64</v>
      </c>
      <c r="D20" s="23" t="s">
        <v>376</v>
      </c>
      <c r="E20" s="23" t="s">
        <v>473</v>
      </c>
      <c r="F20" s="23" t="s">
        <v>413</v>
      </c>
      <c r="G20" s="23" t="s">
        <v>379</v>
      </c>
      <c r="H20" s="23" t="s">
        <v>453</v>
      </c>
      <c r="I20" s="23" t="s">
        <v>466</v>
      </c>
      <c r="J20" s="23" t="s">
        <v>397</v>
      </c>
      <c r="K20" s="23" t="s">
        <v>381</v>
      </c>
      <c r="AA20" s="25">
        <v>37</v>
      </c>
      <c r="AB20" s="25">
        <v>22</v>
      </c>
      <c r="AC20" s="81" t="str">
        <f>IF(様式第２３号!M24="","",様式第２３号!M24)</f>
        <v/>
      </c>
      <c r="AD20" s="5" t="str">
        <f>IF(COUNTIF($AC$1:AC20,AC20)&gt;1,"重複","OK")</f>
        <v>重複</v>
      </c>
      <c r="AE20" s="5" t="str">
        <f t="shared" si="0"/>
        <v/>
      </c>
      <c r="AF20" s="26" t="str">
        <f t="array" ref="AF20">IFERROR(INDEX(AE:AE,SMALL(IF(AE:AE&lt;&gt;"",ROW(AE:AE)),ROW())),"")</f>
        <v/>
      </c>
      <c r="AH20" s="42"/>
      <c r="AI20" s="43"/>
      <c r="AJ20" s="43"/>
      <c r="AK20" s="43"/>
      <c r="AL20" s="43"/>
      <c r="AM20" s="43"/>
      <c r="AN20" s="43"/>
      <c r="AO20" s="43"/>
      <c r="AP20" s="43"/>
      <c r="AQ20" s="43"/>
      <c r="AR20" s="43"/>
      <c r="AS20" s="43"/>
      <c r="AT20" s="43"/>
      <c r="AU20" s="43"/>
      <c r="AV20" s="47"/>
      <c r="AW20" s="47"/>
      <c r="AX20" s="47"/>
      <c r="AY20" s="36" t="str">
        <f>IF(金物・A工法一覧表!$E$8="","",金物・A工法一覧表!$E$8)</f>
        <v/>
      </c>
      <c r="AZ20" s="5" t="str">
        <f>IF(COUNTIF($AY$1:AY20,AY20)&gt;1,"重複","OK")</f>
        <v>重複</v>
      </c>
      <c r="BA20" s="5" t="str">
        <f t="shared" si="3"/>
        <v/>
      </c>
      <c r="BB20" s="29" t="str">
        <f t="array" ref="BB20">IFERROR(INDEX(BA:BA,SMALL(IF(BA:BA&lt;&gt;"",ROW(BA:BA)),ROW())),"")</f>
        <v/>
      </c>
      <c r="BC20" s="36" t="str">
        <f>$AY20</f>
        <v/>
      </c>
      <c r="BD20" s="5" t="str">
        <f>IF(COUNTIF($BC$1:BC20,BC20)&gt;1,"重複","OK")</f>
        <v>重複</v>
      </c>
      <c r="BE20" s="5" t="str">
        <f t="shared" si="9"/>
        <v/>
      </c>
      <c r="BF20" s="29" t="str">
        <f t="array" ref="BF20">IFERROR(INDEX(BE:BE,SMALL(IF(BE:BE&lt;&gt;"",ROW(BE:BE)),ROW())),"")</f>
        <v/>
      </c>
      <c r="BG20" s="36" t="str">
        <f>$AY20</f>
        <v/>
      </c>
      <c r="BH20" s="5" t="str">
        <f>IF(COUNTIF($BG$1:BG20,BG20)&gt;1,"重複","OK")</f>
        <v>重複</v>
      </c>
      <c r="BI20" s="5" t="str">
        <f t="shared" si="4"/>
        <v/>
      </c>
      <c r="BJ20" s="29" t="str">
        <f t="array" ref="BJ20">IFERROR(INDEX(BI:BI,SMALL(IF(BI:BI&lt;&gt;"",ROW(BI:BI)),ROW())),"")</f>
        <v/>
      </c>
      <c r="BK20" s="36" t="str">
        <f>$AY20</f>
        <v/>
      </c>
      <c r="BL20" s="5" t="str">
        <f>IF(COUNTIF($BK$1:BK20,BK20)&gt;1,"重複","OK")</f>
        <v>重複</v>
      </c>
      <c r="BM20" s="5" t="str">
        <f t="shared" si="5"/>
        <v/>
      </c>
      <c r="BN20" s="29" t="str">
        <f t="array" ref="BN20">IFERROR(INDEX(BM:BM,SMALL(IF(BM:BM&lt;&gt;"",ROW(BM:BM)),ROW())),"")</f>
        <v/>
      </c>
      <c r="BO20" s="36" t="str">
        <f>$AY20</f>
        <v/>
      </c>
      <c r="BP20" s="5" t="str">
        <f>IF(COUNTIF($BO$1:BO20,BO20)&gt;1,"重複","OK")</f>
        <v>重複</v>
      </c>
      <c r="BQ20" s="5" t="str">
        <f t="shared" si="6"/>
        <v/>
      </c>
      <c r="BR20" s="29" t="str">
        <f t="array" ref="BR20">IFERROR(INDEX(BQ:BQ,SMALL(IF(BQ:BQ&lt;&gt;"",ROW(BQ:BQ)),ROW())),"")</f>
        <v/>
      </c>
      <c r="BS20" s="36" t="str">
        <f>$AY20</f>
        <v/>
      </c>
      <c r="BT20" s="5" t="str">
        <f>IF(COUNTIF($BS$1:BS20,BS20)&gt;1,"重複","OK")</f>
        <v>重複</v>
      </c>
      <c r="BU20" s="5" t="str">
        <f t="shared" si="7"/>
        <v/>
      </c>
      <c r="BV20" s="29" t="str">
        <f t="array" ref="BV20">IFERROR(INDEX(BU:BU,SMALL(IF(BU:BU&lt;&gt;"",ROW(BU:BU)),ROW())),"")</f>
        <v/>
      </c>
      <c r="BW20" s="36" t="str">
        <f>$AY20</f>
        <v/>
      </c>
      <c r="BX20" s="5" t="str">
        <f>IF(COUNTIF($BW$1:BW20,BW20)&gt;1,"重複","OK")</f>
        <v>重複</v>
      </c>
      <c r="BY20" s="5" t="str">
        <f t="shared" si="8"/>
        <v/>
      </c>
      <c r="BZ20" s="29" t="str">
        <f t="array" ref="BZ20">IFERROR(INDEX(BY:BY,SMALL(IF(BY:BY&lt;&gt;"",ROW(BY:BY)),ROW())),"")</f>
        <v/>
      </c>
    </row>
    <row r="21" spans="1:78" ht="23.25" customHeight="1">
      <c r="A21" s="23"/>
      <c r="B21" s="23" t="s">
        <v>474</v>
      </c>
      <c r="C21" s="31">
        <v>3.64</v>
      </c>
      <c r="D21" s="23" t="s">
        <v>376</v>
      </c>
      <c r="E21" s="23" t="s">
        <v>462</v>
      </c>
      <c r="F21" s="23" t="s">
        <v>413</v>
      </c>
      <c r="G21" s="23" t="s">
        <v>379</v>
      </c>
      <c r="H21" s="23" t="s">
        <v>453</v>
      </c>
      <c r="I21" s="23" t="s">
        <v>466</v>
      </c>
      <c r="J21" s="23" t="s">
        <v>475</v>
      </c>
      <c r="K21" s="23" t="s">
        <v>409</v>
      </c>
      <c r="AA21" s="25">
        <v>36</v>
      </c>
      <c r="AB21" s="25">
        <v>23</v>
      </c>
      <c r="AC21" s="81" t="str">
        <f>IF(様式第２３号!M25="","",様式第２３号!M25)</f>
        <v/>
      </c>
      <c r="AD21" s="5" t="str">
        <f>IF(COUNTIF($AC$1:AC21,AC21)&gt;1,"重複","OK")</f>
        <v>重複</v>
      </c>
      <c r="AE21" s="5" t="str">
        <f t="shared" si="0"/>
        <v/>
      </c>
      <c r="AF21" s="26" t="str">
        <f t="array" ref="AF21">IFERROR(INDEX(AE:AE,SMALL(IF(AE:AE&lt;&gt;"",ROW(AE:AE)),ROW())),"")</f>
        <v/>
      </c>
      <c r="AH21" s="27" t="s">
        <v>476</v>
      </c>
      <c r="AI21" s="38"/>
      <c r="AJ21" s="38"/>
      <c r="AK21" s="38"/>
      <c r="AL21" s="38"/>
      <c r="AM21" s="38"/>
      <c r="AN21" s="38"/>
      <c r="AO21" s="38"/>
      <c r="AP21" s="38"/>
      <c r="AQ21" s="38"/>
      <c r="AR21" s="38"/>
      <c r="AS21" s="38"/>
      <c r="AT21" s="38"/>
      <c r="AU21" s="38"/>
      <c r="AV21" s="45"/>
      <c r="AW21" s="45"/>
      <c r="AX21" s="45"/>
      <c r="AY21" s="38"/>
      <c r="AZ21" s="38"/>
      <c r="BA21" s="38"/>
      <c r="BB21" s="38"/>
      <c r="BC21" s="28" t="str">
        <f>IF(金物・A工法一覧表!$B$9="","",金物・A工法一覧表!$B$9)</f>
        <v/>
      </c>
      <c r="BD21" s="5" t="str">
        <f>IF(COUNTIF($BC$1:BC21,BC21)&gt;1,"重複","OK")</f>
        <v>重複</v>
      </c>
      <c r="BE21" s="5" t="str">
        <f t="shared" si="9"/>
        <v/>
      </c>
      <c r="BF21" s="29" t="str">
        <f t="array" ref="BF21">IFERROR(INDEX(BE:BE,SMALL(IF(BE:BE&lt;&gt;"",ROW(BE:BE)),ROW())),"")</f>
        <v/>
      </c>
      <c r="BG21" s="28" t="str">
        <f>$BC21</f>
        <v/>
      </c>
      <c r="BH21" s="5" t="str">
        <f>IF(COUNTIF($BG$1:BG21,BG21)&gt;1,"重複","OK")</f>
        <v>重複</v>
      </c>
      <c r="BI21" s="5" t="str">
        <f t="shared" si="4"/>
        <v/>
      </c>
      <c r="BJ21" s="29" t="str">
        <f t="array" ref="BJ21">IFERROR(INDEX(BI:BI,SMALL(IF(BI:BI&lt;&gt;"",ROW(BI:BI)),ROW())),"")</f>
        <v/>
      </c>
      <c r="BK21" s="28" t="str">
        <f>$BC21</f>
        <v/>
      </c>
      <c r="BL21" s="5" t="str">
        <f>IF(COUNTIF($BK$1:BK21,BK21)&gt;1,"重複","OK")</f>
        <v>重複</v>
      </c>
      <c r="BM21" s="5" t="str">
        <f t="shared" si="5"/>
        <v/>
      </c>
      <c r="BN21" s="29" t="str">
        <f t="array" ref="BN21">IFERROR(INDEX(BM:BM,SMALL(IF(BM:BM&lt;&gt;"",ROW(BM:BM)),ROW())),"")</f>
        <v/>
      </c>
      <c r="BO21" s="28" t="str">
        <f>$BC21</f>
        <v/>
      </c>
      <c r="BP21" s="5" t="str">
        <f>IF(COUNTIF($BO$1:BO21,BO21)&gt;1,"重複","OK")</f>
        <v>重複</v>
      </c>
      <c r="BQ21" s="5" t="str">
        <f t="shared" si="6"/>
        <v/>
      </c>
      <c r="BR21" s="29" t="str">
        <f t="array" ref="BR21">IFERROR(INDEX(BQ:BQ,SMALL(IF(BQ:BQ&lt;&gt;"",ROW(BQ:BQ)),ROW())),"")</f>
        <v/>
      </c>
      <c r="BS21" s="28" t="str">
        <f>$BC21</f>
        <v/>
      </c>
      <c r="BT21" s="5" t="str">
        <f>IF(COUNTIF($BS$1:BS21,BS21)&gt;1,"重複","OK")</f>
        <v>重複</v>
      </c>
      <c r="BU21" s="5" t="str">
        <f t="shared" si="7"/>
        <v/>
      </c>
      <c r="BV21" s="29" t="str">
        <f t="array" ref="BV21">IFERROR(INDEX(BU:BU,SMALL(IF(BU:BU&lt;&gt;"",ROW(BU:BU)),ROW())),"")</f>
        <v/>
      </c>
      <c r="BW21" s="28" t="str">
        <f>$BC21</f>
        <v/>
      </c>
      <c r="BX21" s="5" t="str">
        <f>IF(COUNTIF($BW$1:BW21,BW21)&gt;1,"重複","OK")</f>
        <v>重複</v>
      </c>
      <c r="BY21" s="5" t="str">
        <f t="shared" si="8"/>
        <v/>
      </c>
      <c r="BZ21" s="29" t="str">
        <f t="array" ref="BZ21">IFERROR(INDEX(BY:BY,SMALL(IF(BY:BY&lt;&gt;"",ROW(BY:BY)),ROW())),"")</f>
        <v/>
      </c>
    </row>
    <row r="22" spans="1:78" ht="23.25" customHeight="1">
      <c r="A22" s="23"/>
      <c r="B22" s="23" t="s">
        <v>477</v>
      </c>
      <c r="C22" s="31">
        <v>2.08</v>
      </c>
      <c r="D22" s="23" t="s">
        <v>376</v>
      </c>
      <c r="E22" s="23" t="s">
        <v>460</v>
      </c>
      <c r="F22" s="23" t="s">
        <v>413</v>
      </c>
      <c r="G22" s="23" t="s">
        <v>421</v>
      </c>
      <c r="H22" s="23" t="s">
        <v>453</v>
      </c>
      <c r="I22" s="23" t="s">
        <v>466</v>
      </c>
      <c r="J22" s="23" t="s">
        <v>399</v>
      </c>
      <c r="K22" s="23" t="s">
        <v>399</v>
      </c>
      <c r="AA22" s="25">
        <v>35</v>
      </c>
      <c r="AB22" s="25">
        <v>24</v>
      </c>
      <c r="AC22" s="81" t="str">
        <f>IF(様式第２３号!M26="","",様式第２３号!M26)</f>
        <v/>
      </c>
      <c r="AD22" s="5" t="str">
        <f>IF(COUNTIF($AC$1:AC22,AC22)&gt;1,"重複","OK")</f>
        <v>重複</v>
      </c>
      <c r="AE22" s="5" t="str">
        <f t="shared" si="0"/>
        <v/>
      </c>
      <c r="AF22" s="26" t="str">
        <f t="array" ref="AF22">IFERROR(INDEX(AE:AE,SMALL(IF(AE:AE&lt;&gt;"",ROW(AE:AE)),ROW())),"")</f>
        <v/>
      </c>
      <c r="AH22" s="33"/>
      <c r="AI22" s="5"/>
      <c r="AJ22" s="5"/>
      <c r="AK22" s="5"/>
      <c r="AL22" s="5"/>
      <c r="AM22" s="5"/>
      <c r="AN22" s="5"/>
      <c r="AO22" s="5"/>
      <c r="AP22" s="5"/>
      <c r="AQ22" s="5"/>
      <c r="AR22" s="5"/>
      <c r="AS22" s="5"/>
      <c r="AT22" s="5"/>
      <c r="AU22" s="5"/>
      <c r="AV22" s="46"/>
      <c r="AW22" s="46"/>
      <c r="AX22" s="46"/>
      <c r="AY22" s="5"/>
      <c r="AZ22" s="5"/>
      <c r="BA22" s="5"/>
      <c r="BB22" s="5"/>
      <c r="BC22" s="30" t="str">
        <f>IF(金物・A工法一覧表!$C$9="","",金物・A工法一覧表!$C$9)</f>
        <v/>
      </c>
      <c r="BD22" s="5" t="str">
        <f>IF(COUNTIF($BC$1:BC22,BC22)&gt;1,"重複","OK")</f>
        <v>重複</v>
      </c>
      <c r="BE22" s="5" t="str">
        <f t="shared" si="9"/>
        <v/>
      </c>
      <c r="BF22" s="29" t="str">
        <f t="array" ref="BF22">IFERROR(INDEX(BE:BE,SMALL(IF(BE:BE&lt;&gt;"",ROW(BE:BE)),ROW())),"")</f>
        <v/>
      </c>
      <c r="BG22" s="30" t="str">
        <f>$BC22</f>
        <v/>
      </c>
      <c r="BH22" s="5" t="str">
        <f>IF(COUNTIF($BG$1:BG22,BG22)&gt;1,"重複","OK")</f>
        <v>重複</v>
      </c>
      <c r="BI22" s="5" t="str">
        <f t="shared" si="4"/>
        <v/>
      </c>
      <c r="BJ22" s="29" t="str">
        <f t="array" ref="BJ22">IFERROR(INDEX(BI:BI,SMALL(IF(BI:BI&lt;&gt;"",ROW(BI:BI)),ROW())),"")</f>
        <v/>
      </c>
      <c r="BK22" s="30" t="str">
        <f>$BC22</f>
        <v/>
      </c>
      <c r="BL22" s="5" t="str">
        <f>IF(COUNTIF($BK$1:BK22,BK22)&gt;1,"重複","OK")</f>
        <v>重複</v>
      </c>
      <c r="BM22" s="5" t="str">
        <f t="shared" si="5"/>
        <v/>
      </c>
      <c r="BN22" s="29" t="str">
        <f t="array" ref="BN22">IFERROR(INDEX(BM:BM,SMALL(IF(BM:BM&lt;&gt;"",ROW(BM:BM)),ROW())),"")</f>
        <v/>
      </c>
      <c r="BO22" s="30" t="str">
        <f>$BC22</f>
        <v/>
      </c>
      <c r="BP22" s="5" t="str">
        <f>IF(COUNTIF($BO$1:BO22,BO22)&gt;1,"重複","OK")</f>
        <v>重複</v>
      </c>
      <c r="BQ22" s="5" t="str">
        <f t="shared" si="6"/>
        <v/>
      </c>
      <c r="BR22" s="29" t="str">
        <f t="array" ref="BR22">IFERROR(INDEX(BQ:BQ,SMALL(IF(BQ:BQ&lt;&gt;"",ROW(BQ:BQ)),ROW())),"")</f>
        <v/>
      </c>
      <c r="BS22" s="30" t="str">
        <f>$BC22</f>
        <v/>
      </c>
      <c r="BT22" s="5" t="str">
        <f>IF(COUNTIF($BS$1:BS22,BS22)&gt;1,"重複","OK")</f>
        <v>重複</v>
      </c>
      <c r="BU22" s="5" t="str">
        <f t="shared" si="7"/>
        <v/>
      </c>
      <c r="BV22" s="29" t="str">
        <f t="array" ref="BV22">IFERROR(INDEX(BU:BU,SMALL(IF(BU:BU&lt;&gt;"",ROW(BU:BU)),ROW())),"")</f>
        <v/>
      </c>
      <c r="BW22" s="30" t="str">
        <f>$BC22</f>
        <v/>
      </c>
      <c r="BX22" s="5" t="str">
        <f>IF(COUNTIF($BW$1:BW22,BW22)&gt;1,"重複","OK")</f>
        <v>重複</v>
      </c>
      <c r="BY22" s="5" t="str">
        <f t="shared" si="8"/>
        <v/>
      </c>
      <c r="BZ22" s="29" t="str">
        <f t="array" ref="BZ22">IFERROR(INDEX(BY:BY,SMALL(IF(BY:BY&lt;&gt;"",ROW(BY:BY)),ROW())),"")</f>
        <v/>
      </c>
    </row>
    <row r="23" spans="1:78" ht="23.25" customHeight="1">
      <c r="A23" s="23"/>
      <c r="B23" s="23" t="s">
        <v>478</v>
      </c>
      <c r="C23" s="31">
        <v>5.2</v>
      </c>
      <c r="D23" s="23" t="s">
        <v>376</v>
      </c>
      <c r="E23" s="23" t="s">
        <v>457</v>
      </c>
      <c r="F23" s="23" t="s">
        <v>413</v>
      </c>
      <c r="G23" s="23" t="s">
        <v>379</v>
      </c>
      <c r="H23" s="23" t="s">
        <v>453</v>
      </c>
      <c r="I23" s="23" t="s">
        <v>424</v>
      </c>
      <c r="J23" s="23" t="s">
        <v>381</v>
      </c>
      <c r="K23" s="23" t="s">
        <v>381</v>
      </c>
      <c r="AA23" s="25">
        <v>34</v>
      </c>
      <c r="AB23" s="25">
        <v>25</v>
      </c>
      <c r="AC23" s="81" t="str">
        <f>IF(様式第２３号!M27="","",様式第２３号!M27)</f>
        <v/>
      </c>
      <c r="AD23" s="5" t="str">
        <f>IF(COUNTIF($AC$1:AC23,AC23)&gt;1,"重複","OK")</f>
        <v>重複</v>
      </c>
      <c r="AE23" s="5" t="str">
        <f t="shared" si="0"/>
        <v/>
      </c>
      <c r="AF23" s="26" t="str">
        <f t="array" ref="AF23">IFERROR(INDEX(AE:AE,SMALL(IF(AE:AE&lt;&gt;"",ROW(AE:AE)),ROW())),"")</f>
        <v/>
      </c>
      <c r="AH23" s="33"/>
      <c r="AI23" s="5"/>
      <c r="AJ23" s="5"/>
      <c r="AK23" s="5"/>
      <c r="AL23" s="5"/>
      <c r="AM23" s="5"/>
      <c r="AN23" s="5"/>
      <c r="AO23" s="5"/>
      <c r="AP23" s="5"/>
      <c r="AQ23" s="5"/>
      <c r="AR23" s="5"/>
      <c r="AS23" s="5"/>
      <c r="AT23" s="5"/>
      <c r="AU23" s="5"/>
      <c r="AV23" s="46"/>
      <c r="AW23" s="46"/>
      <c r="AX23" s="46"/>
      <c r="AY23" s="5"/>
      <c r="AZ23" s="5"/>
      <c r="BA23" s="5"/>
      <c r="BB23" s="5"/>
      <c r="BC23" s="30" t="str">
        <f>IF(金物・A工法一覧表!$D$9="","",金物・A工法一覧表!$D$9)</f>
        <v/>
      </c>
      <c r="BD23" s="5" t="str">
        <f>IF(COUNTIF($BC$1:BC23,BC23)&gt;1,"重複","OK")</f>
        <v>重複</v>
      </c>
      <c r="BE23" s="5" t="str">
        <f t="shared" si="9"/>
        <v/>
      </c>
      <c r="BF23" s="29" t="str">
        <f t="array" ref="BF23">IFERROR(INDEX(BE:BE,SMALL(IF(BE:BE&lt;&gt;"",ROW(BE:BE)),ROW())),"")</f>
        <v/>
      </c>
      <c r="BG23" s="30" t="str">
        <f>$BC23</f>
        <v/>
      </c>
      <c r="BH23" s="5" t="str">
        <f>IF(COUNTIF($BG$1:BG23,BG23)&gt;1,"重複","OK")</f>
        <v>重複</v>
      </c>
      <c r="BI23" s="5" t="str">
        <f t="shared" si="4"/>
        <v/>
      </c>
      <c r="BJ23" s="29" t="str">
        <f t="array" ref="BJ23">IFERROR(INDEX(BI:BI,SMALL(IF(BI:BI&lt;&gt;"",ROW(BI:BI)),ROW())),"")</f>
        <v/>
      </c>
      <c r="BK23" s="30" t="str">
        <f>$BC23</f>
        <v/>
      </c>
      <c r="BL23" s="5" t="str">
        <f>IF(COUNTIF($BK$1:BK23,BK23)&gt;1,"重複","OK")</f>
        <v>重複</v>
      </c>
      <c r="BM23" s="5" t="str">
        <f t="shared" si="5"/>
        <v/>
      </c>
      <c r="BN23" s="29" t="str">
        <f t="array" ref="BN23">IFERROR(INDEX(BM:BM,SMALL(IF(BM:BM&lt;&gt;"",ROW(BM:BM)),ROW())),"")</f>
        <v/>
      </c>
      <c r="BO23" s="30" t="str">
        <f>$BC23</f>
        <v/>
      </c>
      <c r="BP23" s="5" t="str">
        <f>IF(COUNTIF($BO$1:BO23,BO23)&gt;1,"重複","OK")</f>
        <v>重複</v>
      </c>
      <c r="BQ23" s="5" t="str">
        <f t="shared" si="6"/>
        <v/>
      </c>
      <c r="BR23" s="29" t="str">
        <f t="array" ref="BR23">IFERROR(INDEX(BQ:BQ,SMALL(IF(BQ:BQ&lt;&gt;"",ROW(BQ:BQ)),ROW())),"")</f>
        <v/>
      </c>
      <c r="BS23" s="30" t="str">
        <f>$BC23</f>
        <v/>
      </c>
      <c r="BT23" s="5" t="str">
        <f>IF(COUNTIF($BS$1:BS23,BS23)&gt;1,"重複","OK")</f>
        <v>重複</v>
      </c>
      <c r="BU23" s="5" t="str">
        <f t="shared" si="7"/>
        <v/>
      </c>
      <c r="BV23" s="29" t="str">
        <f t="array" ref="BV23">IFERROR(INDEX(BU:BU,SMALL(IF(BU:BU&lt;&gt;"",ROW(BU:BU)),ROW())),"")</f>
        <v/>
      </c>
      <c r="BW23" s="30" t="str">
        <f>$BC23</f>
        <v/>
      </c>
      <c r="BX23" s="5" t="str">
        <f>IF(COUNTIF($BW$1:BW23,BW23)&gt;1,"重複","OK")</f>
        <v>重複</v>
      </c>
      <c r="BY23" s="5" t="str">
        <f t="shared" si="8"/>
        <v/>
      </c>
      <c r="BZ23" s="29" t="str">
        <f t="array" ref="BZ23">IFERROR(INDEX(BY:BY,SMALL(IF(BY:BY&lt;&gt;"",ROW(BY:BY)),ROW())),"")</f>
        <v/>
      </c>
    </row>
    <row r="24" spans="1:78" ht="23.25" customHeight="1">
      <c r="A24" s="23"/>
      <c r="B24" s="23" t="s">
        <v>479</v>
      </c>
      <c r="C24" s="31">
        <v>3.64</v>
      </c>
      <c r="D24" s="23" t="s">
        <v>376</v>
      </c>
      <c r="E24" s="23" t="s">
        <v>457</v>
      </c>
      <c r="F24" s="23" t="s">
        <v>413</v>
      </c>
      <c r="G24" s="23" t="s">
        <v>421</v>
      </c>
      <c r="H24" s="23" t="s">
        <v>453</v>
      </c>
      <c r="I24" s="23" t="s">
        <v>424</v>
      </c>
      <c r="J24" s="23" t="s">
        <v>381</v>
      </c>
      <c r="K24" s="23" t="s">
        <v>381</v>
      </c>
      <c r="AA24" s="25">
        <v>33</v>
      </c>
      <c r="AB24" s="25">
        <v>26</v>
      </c>
      <c r="AC24" s="81" t="str">
        <f>IF(様式第２３号!M28="","",様式第２３号!M28)</f>
        <v/>
      </c>
      <c r="AD24" s="5" t="str">
        <f>IF(COUNTIF($AC$1:AC24,AC24)&gt;1,"重複","OK")</f>
        <v>重複</v>
      </c>
      <c r="AE24" s="5" t="str">
        <f t="shared" si="0"/>
        <v/>
      </c>
      <c r="AF24" s="26" t="str">
        <f t="array" ref="AF24">IFERROR(INDEX(AE:AE,SMALL(IF(AE:AE&lt;&gt;"",ROW(AE:AE)),ROW())),"")</f>
        <v/>
      </c>
      <c r="AH24" s="42"/>
      <c r="AI24" s="43"/>
      <c r="AJ24" s="43"/>
      <c r="AK24" s="43"/>
      <c r="AL24" s="43"/>
      <c r="AM24" s="43"/>
      <c r="AN24" s="43"/>
      <c r="AO24" s="43"/>
      <c r="AP24" s="43"/>
      <c r="AQ24" s="43"/>
      <c r="AR24" s="43"/>
      <c r="AS24" s="43"/>
      <c r="AT24" s="43"/>
      <c r="AU24" s="43"/>
      <c r="AV24" s="47"/>
      <c r="AW24" s="47"/>
      <c r="AX24" s="47"/>
      <c r="AY24" s="43"/>
      <c r="AZ24" s="43"/>
      <c r="BA24" s="43"/>
      <c r="BB24" s="43"/>
      <c r="BC24" s="36" t="str">
        <f>IF(金物・A工法一覧表!$E$9="","",金物・A工法一覧表!$E$9)</f>
        <v/>
      </c>
      <c r="BD24" s="5" t="str">
        <f>IF(COUNTIF($BC$1:BC24,BC24)&gt;1,"重複","OK")</f>
        <v>重複</v>
      </c>
      <c r="BE24" s="5" t="str">
        <f t="shared" si="9"/>
        <v/>
      </c>
      <c r="BF24" s="29" t="str">
        <f t="array" ref="BF24">IFERROR(INDEX(BE:BE,SMALL(IF(BE:BE&lt;&gt;"",ROW(BE:BE)),ROW())),"")</f>
        <v/>
      </c>
      <c r="BG24" s="36" t="str">
        <f>$BC24</f>
        <v/>
      </c>
      <c r="BH24" s="5" t="str">
        <f>IF(COUNTIF($BG$1:BG24,BG24)&gt;1,"重複","OK")</f>
        <v>重複</v>
      </c>
      <c r="BI24" s="5" t="str">
        <f t="shared" si="4"/>
        <v/>
      </c>
      <c r="BJ24" s="29" t="str">
        <f t="array" ref="BJ24">IFERROR(INDEX(BI:BI,SMALL(IF(BI:BI&lt;&gt;"",ROW(BI:BI)),ROW())),"")</f>
        <v/>
      </c>
      <c r="BK24" s="36" t="str">
        <f>$BC24</f>
        <v/>
      </c>
      <c r="BL24" s="5" t="str">
        <f>IF(COUNTIF($BK$1:BK24,BK24)&gt;1,"重複","OK")</f>
        <v>重複</v>
      </c>
      <c r="BM24" s="5" t="str">
        <f t="shared" si="5"/>
        <v/>
      </c>
      <c r="BN24" s="29" t="str">
        <f t="array" ref="BN24">IFERROR(INDEX(BM:BM,SMALL(IF(BM:BM&lt;&gt;"",ROW(BM:BM)),ROW())),"")</f>
        <v/>
      </c>
      <c r="BO24" s="36" t="str">
        <f>$BC24</f>
        <v/>
      </c>
      <c r="BP24" s="5" t="str">
        <f>IF(COUNTIF($BO$1:BO24,BO24)&gt;1,"重複","OK")</f>
        <v>重複</v>
      </c>
      <c r="BQ24" s="5" t="str">
        <f t="shared" si="6"/>
        <v/>
      </c>
      <c r="BR24" s="29" t="str">
        <f t="array" ref="BR24">IFERROR(INDEX(BQ:BQ,SMALL(IF(BQ:BQ&lt;&gt;"",ROW(BQ:BQ)),ROW())),"")</f>
        <v/>
      </c>
      <c r="BS24" s="36" t="str">
        <f>$BC24</f>
        <v/>
      </c>
      <c r="BT24" s="5" t="str">
        <f>IF(COUNTIF($BS$1:BS24,BS24)&gt;1,"重複","OK")</f>
        <v>重複</v>
      </c>
      <c r="BU24" s="5" t="str">
        <f t="shared" si="7"/>
        <v/>
      </c>
      <c r="BV24" s="29" t="str">
        <f t="array" ref="BV24">IFERROR(INDEX(BU:BU,SMALL(IF(BU:BU&lt;&gt;"",ROW(BU:BU)),ROW())),"")</f>
        <v/>
      </c>
      <c r="BW24" s="36" t="str">
        <f>$BC24</f>
        <v/>
      </c>
      <c r="BX24" s="5" t="str">
        <f>IF(COUNTIF($BW$1:BW24,BW24)&gt;1,"重複","OK")</f>
        <v>重複</v>
      </c>
      <c r="BY24" s="5" t="str">
        <f t="shared" si="8"/>
        <v/>
      </c>
      <c r="BZ24" s="29" t="str">
        <f t="array" ref="BZ24">IFERROR(INDEX(BY:BY,SMALL(IF(BY:BY&lt;&gt;"",ROW(BY:BY)),ROW())),"")</f>
        <v/>
      </c>
    </row>
    <row r="25" spans="1:78" ht="23.25" customHeight="1">
      <c r="A25" s="23"/>
      <c r="B25" s="23" t="s">
        <v>480</v>
      </c>
      <c r="C25" s="31">
        <v>3.64</v>
      </c>
      <c r="D25" s="23" t="s">
        <v>376</v>
      </c>
      <c r="E25" s="23" t="s">
        <v>457</v>
      </c>
      <c r="F25" s="23" t="s">
        <v>413</v>
      </c>
      <c r="G25" s="23" t="s">
        <v>421</v>
      </c>
      <c r="H25" s="23" t="s">
        <v>453</v>
      </c>
      <c r="I25" s="23" t="s">
        <v>424</v>
      </c>
      <c r="J25" s="23" t="s">
        <v>386</v>
      </c>
      <c r="K25" s="23" t="s">
        <v>381</v>
      </c>
      <c r="AA25" s="25">
        <v>32</v>
      </c>
      <c r="AB25" s="25">
        <v>27</v>
      </c>
      <c r="AC25" s="81" t="str">
        <f>IF(様式第２３号!M29="","",様式第２３号!M29)</f>
        <v/>
      </c>
      <c r="AD25" s="5" t="str">
        <f>IF(COUNTIF($AC$1:AC25,AC25)&gt;1,"重複","OK")</f>
        <v>重複</v>
      </c>
      <c r="AE25" s="5" t="str">
        <f t="shared" si="0"/>
        <v/>
      </c>
      <c r="AF25" s="26" t="str">
        <f t="array" ref="AF25">IFERROR(INDEX(AE:AE,SMALL(IF(AE:AE&lt;&gt;"",ROW(AE:AE)),ROW())),"")</f>
        <v/>
      </c>
      <c r="AH25" s="27" t="s">
        <v>481</v>
      </c>
      <c r="AI25" s="38"/>
      <c r="AJ25" s="38"/>
      <c r="AK25" s="38"/>
      <c r="AL25" s="38"/>
      <c r="AM25" s="38"/>
      <c r="AN25" s="38"/>
      <c r="AO25" s="38"/>
      <c r="AP25" s="38"/>
      <c r="AQ25" s="38"/>
      <c r="AR25" s="38"/>
      <c r="AS25" s="38"/>
      <c r="AT25" s="38"/>
      <c r="AU25" s="38"/>
      <c r="AV25" s="45"/>
      <c r="AW25" s="45"/>
      <c r="AX25" s="45"/>
      <c r="AY25" s="38"/>
      <c r="AZ25" s="38"/>
      <c r="BA25" s="38"/>
      <c r="BB25" s="38"/>
      <c r="BC25" s="38"/>
      <c r="BD25" s="38"/>
      <c r="BE25" s="38"/>
      <c r="BF25" s="38"/>
      <c r="BG25" s="28" t="str">
        <f>IF(金物・A工法一覧表!$B$10="","",金物・A工法一覧表!$B$10)</f>
        <v/>
      </c>
      <c r="BH25" s="5" t="str">
        <f>IF(COUNTIF($BG$1:BG25,BG25)&gt;1,"重複","OK")</f>
        <v>重複</v>
      </c>
      <c r="BI25" s="5" t="str">
        <f t="shared" si="4"/>
        <v/>
      </c>
      <c r="BJ25" s="29" t="str">
        <f t="array" ref="BJ25">IFERROR(INDEX(BI:BI,SMALL(IF(BI:BI&lt;&gt;"",ROW(BI:BI)),ROW())),"")</f>
        <v/>
      </c>
      <c r="BK25" s="28" t="str">
        <f>$BG25</f>
        <v/>
      </c>
      <c r="BL25" s="5" t="str">
        <f>IF(COUNTIF($BK$1:BK25,BK25)&gt;1,"重複","OK")</f>
        <v>重複</v>
      </c>
      <c r="BM25" s="5" t="str">
        <f t="shared" si="5"/>
        <v/>
      </c>
      <c r="BN25" s="29" t="str">
        <f t="array" ref="BN25">IFERROR(INDEX(BM:BM,SMALL(IF(BM:BM&lt;&gt;"",ROW(BM:BM)),ROW())),"")</f>
        <v/>
      </c>
      <c r="BO25" s="28" t="str">
        <f>$BG25</f>
        <v/>
      </c>
      <c r="BP25" s="5" t="str">
        <f>IF(COUNTIF($BO$1:BO25,BO25)&gt;1,"重複","OK")</f>
        <v>重複</v>
      </c>
      <c r="BQ25" s="5" t="str">
        <f t="shared" si="6"/>
        <v/>
      </c>
      <c r="BR25" s="29" t="str">
        <f t="array" ref="BR25">IFERROR(INDEX(BQ:BQ,SMALL(IF(BQ:BQ&lt;&gt;"",ROW(BQ:BQ)),ROW())),"")</f>
        <v/>
      </c>
      <c r="BS25" s="28" t="str">
        <f>$BG25</f>
        <v/>
      </c>
      <c r="BT25" s="5" t="str">
        <f>IF(COUNTIF($BS$1:BS25,BS25)&gt;1,"重複","OK")</f>
        <v>重複</v>
      </c>
      <c r="BU25" s="5" t="str">
        <f t="shared" si="7"/>
        <v/>
      </c>
      <c r="BV25" s="29" t="str">
        <f t="array" ref="BV25">IFERROR(INDEX(BU:BU,SMALL(IF(BU:BU&lt;&gt;"",ROW(BU:BU)),ROW())),"")</f>
        <v/>
      </c>
      <c r="BW25" s="28" t="str">
        <f>$BG25</f>
        <v/>
      </c>
      <c r="BX25" s="5" t="str">
        <f>IF(COUNTIF($BW$1:BW25,BW25)&gt;1,"重複","OK")</f>
        <v>重複</v>
      </c>
      <c r="BY25" s="5" t="str">
        <f t="shared" si="8"/>
        <v/>
      </c>
      <c r="BZ25" s="29" t="str">
        <f t="array" ref="BZ25">IFERROR(INDEX(BY:BY,SMALL(IF(BY:BY&lt;&gt;"",ROW(BY:BY)),ROW())),"")</f>
        <v/>
      </c>
    </row>
    <row r="26" spans="1:78" ht="23.25" customHeight="1">
      <c r="A26" s="23"/>
      <c r="B26" s="23" t="s">
        <v>482</v>
      </c>
      <c r="C26" s="31">
        <v>2.6</v>
      </c>
      <c r="D26" s="23" t="s">
        <v>376</v>
      </c>
      <c r="E26" s="23" t="s">
        <v>457</v>
      </c>
      <c r="F26" s="23" t="s">
        <v>413</v>
      </c>
      <c r="G26" s="23" t="s">
        <v>421</v>
      </c>
      <c r="H26" s="23" t="s">
        <v>453</v>
      </c>
      <c r="I26" s="23" t="s">
        <v>424</v>
      </c>
      <c r="J26" s="23" t="s">
        <v>397</v>
      </c>
      <c r="K26" s="23" t="s">
        <v>381</v>
      </c>
      <c r="AA26" s="25">
        <v>31</v>
      </c>
      <c r="AB26" s="25">
        <v>28</v>
      </c>
      <c r="AC26" s="81" t="str">
        <f>IF(様式第２３号!M30="","",様式第２３号!M30)</f>
        <v/>
      </c>
      <c r="AD26" s="5" t="str">
        <f>IF(COUNTIF($AC$1:AC26,AC26)&gt;1,"重複","OK")</f>
        <v>重複</v>
      </c>
      <c r="AE26" s="5" t="str">
        <f t="shared" si="0"/>
        <v/>
      </c>
      <c r="AF26" s="26" t="str">
        <f t="array" ref="AF26">IFERROR(INDEX(AE:AE,SMALL(IF(AE:AE&lt;&gt;"",ROW(AE:AE)),ROW())),"")</f>
        <v/>
      </c>
      <c r="AH26" s="33"/>
      <c r="AI26" s="5"/>
      <c r="AJ26" s="5"/>
      <c r="AK26" s="5"/>
      <c r="AL26" s="5"/>
      <c r="AM26" s="5"/>
      <c r="AN26" s="5"/>
      <c r="AO26" s="5"/>
      <c r="AP26" s="5"/>
      <c r="AQ26" s="5"/>
      <c r="AR26" s="5"/>
      <c r="AS26" s="5"/>
      <c r="AT26" s="5"/>
      <c r="AU26" s="5"/>
      <c r="AV26" s="46"/>
      <c r="AW26" s="46"/>
      <c r="AX26" s="46"/>
      <c r="AY26" s="5"/>
      <c r="AZ26" s="5"/>
      <c r="BA26" s="5"/>
      <c r="BB26" s="5"/>
      <c r="BC26" s="5"/>
      <c r="BD26" s="5"/>
      <c r="BE26" s="5"/>
      <c r="BF26" s="5"/>
      <c r="BG26" s="30" t="str">
        <f>IF(金物・A工法一覧表!$C$10="","",金物・A工法一覧表!$C$10)</f>
        <v/>
      </c>
      <c r="BH26" s="5" t="str">
        <f>IF(COUNTIF($BG$1:BG26,BG26)&gt;1,"重複","OK")</f>
        <v>重複</v>
      </c>
      <c r="BI26" s="5" t="str">
        <f t="shared" si="4"/>
        <v/>
      </c>
      <c r="BJ26" s="29" t="str">
        <f t="array" ref="BJ26">IFERROR(INDEX(BI:BI,SMALL(IF(BI:BI&lt;&gt;"",ROW(BI:BI)),ROW())),"")</f>
        <v/>
      </c>
      <c r="BK26" s="30" t="str">
        <f>$BG26</f>
        <v/>
      </c>
      <c r="BL26" s="5" t="str">
        <f>IF(COUNTIF($BK$1:BK26,BK26)&gt;1,"重複","OK")</f>
        <v>重複</v>
      </c>
      <c r="BM26" s="5" t="str">
        <f t="shared" si="5"/>
        <v/>
      </c>
      <c r="BN26" s="29" t="str">
        <f t="array" ref="BN26">IFERROR(INDEX(BM:BM,SMALL(IF(BM:BM&lt;&gt;"",ROW(BM:BM)),ROW())),"")</f>
        <v/>
      </c>
      <c r="BO26" s="30" t="str">
        <f>$BG26</f>
        <v/>
      </c>
      <c r="BP26" s="5" t="str">
        <f>IF(COUNTIF($BO$1:BO26,BO26)&gt;1,"重複","OK")</f>
        <v>重複</v>
      </c>
      <c r="BQ26" s="5" t="str">
        <f t="shared" si="6"/>
        <v/>
      </c>
      <c r="BR26" s="29" t="str">
        <f t="array" ref="BR26">IFERROR(INDEX(BQ:BQ,SMALL(IF(BQ:BQ&lt;&gt;"",ROW(BQ:BQ)),ROW())),"")</f>
        <v/>
      </c>
      <c r="BS26" s="30" t="str">
        <f>$BG26</f>
        <v/>
      </c>
      <c r="BT26" s="5" t="str">
        <f>IF(COUNTIF($BS$1:BS26,BS26)&gt;1,"重複","OK")</f>
        <v>重複</v>
      </c>
      <c r="BU26" s="5" t="str">
        <f t="shared" si="7"/>
        <v/>
      </c>
      <c r="BV26" s="29" t="str">
        <f t="array" ref="BV26">IFERROR(INDEX(BU:BU,SMALL(IF(BU:BU&lt;&gt;"",ROW(BU:BU)),ROW())),"")</f>
        <v/>
      </c>
      <c r="BW26" s="30" t="str">
        <f>$BG26</f>
        <v/>
      </c>
      <c r="BX26" s="5" t="str">
        <f>IF(COUNTIF($BW$1:BW26,BW26)&gt;1,"重複","OK")</f>
        <v>重複</v>
      </c>
      <c r="BY26" s="5" t="str">
        <f t="shared" si="8"/>
        <v/>
      </c>
      <c r="BZ26" s="29" t="str">
        <f t="array" ref="BZ26">IFERROR(INDEX(BY:BY,SMALL(IF(BY:BY&lt;&gt;"",ROW(BY:BY)),ROW())),"")</f>
        <v/>
      </c>
    </row>
    <row r="27" spans="1:78" ht="23.25" customHeight="1">
      <c r="A27" s="23"/>
      <c r="B27" s="23" t="s">
        <v>483</v>
      </c>
      <c r="C27" s="31">
        <v>2.6</v>
      </c>
      <c r="D27" s="23" t="s">
        <v>376</v>
      </c>
      <c r="E27" s="23" t="s">
        <v>462</v>
      </c>
      <c r="F27" s="23" t="s">
        <v>413</v>
      </c>
      <c r="G27" s="23" t="s">
        <v>421</v>
      </c>
      <c r="H27" s="23" t="s">
        <v>453</v>
      </c>
      <c r="I27" s="23" t="s">
        <v>424</v>
      </c>
      <c r="J27" s="23" t="s">
        <v>475</v>
      </c>
      <c r="K27" s="23" t="s">
        <v>409</v>
      </c>
      <c r="AA27" s="25">
        <v>30</v>
      </c>
      <c r="AB27" s="25">
        <v>29</v>
      </c>
      <c r="AC27" s="81" t="str">
        <f>IF(様式第２３号!M31="","",様式第２３号!M31)</f>
        <v/>
      </c>
      <c r="AD27" s="5" t="str">
        <f>IF(COUNTIF($AC$1:AC27,AC27)&gt;1,"重複","OK")</f>
        <v>重複</v>
      </c>
      <c r="AE27" s="5" t="str">
        <f t="shared" si="0"/>
        <v/>
      </c>
      <c r="AF27" s="26" t="str">
        <f t="array" ref="AF27">IFERROR(INDEX(AE:AE,SMALL(IF(AE:AE&lt;&gt;"",ROW(AE:AE)),ROW())),"")</f>
        <v/>
      </c>
      <c r="AH27" s="33"/>
      <c r="AI27" s="5"/>
      <c r="AJ27" s="5"/>
      <c r="AK27" s="5"/>
      <c r="AL27" s="5"/>
      <c r="AM27" s="5"/>
      <c r="AN27" s="5"/>
      <c r="AO27" s="5"/>
      <c r="AP27" s="5"/>
      <c r="AQ27" s="5"/>
      <c r="AR27" s="5"/>
      <c r="AS27" s="5"/>
      <c r="AT27" s="5"/>
      <c r="AU27" s="5"/>
      <c r="AV27" s="46"/>
      <c r="AW27" s="46"/>
      <c r="AX27" s="46"/>
      <c r="AY27" s="5"/>
      <c r="AZ27" s="5"/>
      <c r="BA27" s="5"/>
      <c r="BB27" s="5"/>
      <c r="BC27" s="5"/>
      <c r="BD27" s="5"/>
      <c r="BE27" s="5"/>
      <c r="BF27" s="5"/>
      <c r="BG27" s="30" t="str">
        <f>IF(金物・A工法一覧表!$D$10="","",金物・A工法一覧表!$D$10)</f>
        <v/>
      </c>
      <c r="BH27" s="5" t="str">
        <f>IF(COUNTIF($BG$1:BG27,BG27)&gt;1,"重複","OK")</f>
        <v>重複</v>
      </c>
      <c r="BI27" s="5" t="str">
        <f t="shared" si="4"/>
        <v/>
      </c>
      <c r="BJ27" s="29" t="str">
        <f t="array" ref="BJ27">IFERROR(INDEX(BI:BI,SMALL(IF(BI:BI&lt;&gt;"",ROW(BI:BI)),ROW())),"")</f>
        <v/>
      </c>
      <c r="BK27" s="30" t="str">
        <f>$BG27</f>
        <v/>
      </c>
      <c r="BL27" s="5" t="str">
        <f>IF(COUNTIF($BK$1:BK27,BK27)&gt;1,"重複","OK")</f>
        <v>重複</v>
      </c>
      <c r="BM27" s="5" t="str">
        <f t="shared" si="5"/>
        <v/>
      </c>
      <c r="BN27" s="29" t="str">
        <f t="array" ref="BN27">IFERROR(INDEX(BM:BM,SMALL(IF(BM:BM&lt;&gt;"",ROW(BM:BM)),ROW())),"")</f>
        <v/>
      </c>
      <c r="BO27" s="30" t="str">
        <f>$BG27</f>
        <v/>
      </c>
      <c r="BP27" s="5" t="str">
        <f>IF(COUNTIF($BO$1:BO27,BO27)&gt;1,"重複","OK")</f>
        <v>重複</v>
      </c>
      <c r="BQ27" s="5" t="str">
        <f t="shared" si="6"/>
        <v/>
      </c>
      <c r="BR27" s="29" t="str">
        <f t="array" ref="BR27">IFERROR(INDEX(BQ:BQ,SMALL(IF(BQ:BQ&lt;&gt;"",ROW(BQ:BQ)),ROW())),"")</f>
        <v/>
      </c>
      <c r="BS27" s="30" t="str">
        <f>$BG27</f>
        <v/>
      </c>
      <c r="BT27" s="5" t="str">
        <f>IF(COUNTIF($BS$1:BS27,BS27)&gt;1,"重複","OK")</f>
        <v>重複</v>
      </c>
      <c r="BU27" s="5" t="str">
        <f t="shared" si="7"/>
        <v/>
      </c>
      <c r="BV27" s="29" t="str">
        <f t="array" ref="BV27">IFERROR(INDEX(BU:BU,SMALL(IF(BU:BU&lt;&gt;"",ROW(BU:BU)),ROW())),"")</f>
        <v/>
      </c>
      <c r="BW27" s="30" t="str">
        <f>$BG27</f>
        <v/>
      </c>
      <c r="BX27" s="5" t="str">
        <f>IF(COUNTIF($BW$1:BW27,BW27)&gt;1,"重複","OK")</f>
        <v>重複</v>
      </c>
      <c r="BY27" s="5" t="str">
        <f t="shared" si="8"/>
        <v/>
      </c>
      <c r="BZ27" s="29" t="str">
        <f t="array" ref="BZ27">IFERROR(INDEX(BY:BY,SMALL(IF(BY:BY&lt;&gt;"",ROW(BY:BY)),ROW())),"")</f>
        <v/>
      </c>
    </row>
    <row r="28" spans="1:78" ht="23.25" customHeight="1">
      <c r="A28" s="23"/>
      <c r="B28" s="23" t="s">
        <v>484</v>
      </c>
      <c r="C28" s="31">
        <v>5.2</v>
      </c>
      <c r="D28" s="23" t="s">
        <v>376</v>
      </c>
      <c r="E28" s="23" t="s">
        <v>457</v>
      </c>
      <c r="F28" s="23" t="s">
        <v>413</v>
      </c>
      <c r="G28" s="23" t="s">
        <v>379</v>
      </c>
      <c r="H28" s="23" t="s">
        <v>453</v>
      </c>
      <c r="I28" s="23" t="s">
        <v>424</v>
      </c>
      <c r="J28" s="23" t="s">
        <v>485</v>
      </c>
      <c r="K28" s="23" t="s">
        <v>381</v>
      </c>
      <c r="AA28" s="25">
        <v>29</v>
      </c>
      <c r="AB28" s="25">
        <v>30</v>
      </c>
      <c r="AC28" s="81" t="str">
        <f>IF(様式第２３号!M32="","",様式第２３号!M32)</f>
        <v/>
      </c>
      <c r="AD28" s="5" t="str">
        <f>IF(COUNTIF($AC$1:AC28,AC28)&gt;1,"重複","OK")</f>
        <v>重複</v>
      </c>
      <c r="AE28" s="5" t="str">
        <f t="shared" si="0"/>
        <v/>
      </c>
      <c r="AF28" s="26" t="str">
        <f t="array" ref="AF28">IFERROR(INDEX(AE:AE,SMALL(IF(AE:AE&lt;&gt;"",ROW(AE:AE)),ROW())),"")</f>
        <v/>
      </c>
      <c r="AH28" s="42"/>
      <c r="AI28" s="43"/>
      <c r="AJ28" s="43"/>
      <c r="AK28" s="43"/>
      <c r="AL28" s="43"/>
      <c r="AM28" s="43"/>
      <c r="AN28" s="43"/>
      <c r="AO28" s="43"/>
      <c r="AP28" s="43"/>
      <c r="AQ28" s="43"/>
      <c r="AR28" s="43"/>
      <c r="AS28" s="43"/>
      <c r="AT28" s="43"/>
      <c r="AU28" s="43"/>
      <c r="AV28" s="47"/>
      <c r="AW28" s="47"/>
      <c r="AX28" s="47"/>
      <c r="AY28" s="43"/>
      <c r="AZ28" s="43"/>
      <c r="BA28" s="43"/>
      <c r="BB28" s="43"/>
      <c r="BC28" s="43"/>
      <c r="BD28" s="43"/>
      <c r="BE28" s="43"/>
      <c r="BF28" s="43"/>
      <c r="BG28" s="36" t="str">
        <f>IF(金物・A工法一覧表!$E$10="","",金物・A工法一覧表!$E$10)</f>
        <v/>
      </c>
      <c r="BH28" s="5" t="str">
        <f>IF(COUNTIF($BG$1:BG28,BG28)&gt;1,"重複","OK")</f>
        <v>重複</v>
      </c>
      <c r="BI28" s="5" t="str">
        <f t="shared" si="4"/>
        <v/>
      </c>
      <c r="BJ28" s="29" t="str">
        <f t="array" ref="BJ28">IFERROR(INDEX(BI:BI,SMALL(IF(BI:BI&lt;&gt;"",ROW(BI:BI)),ROW())),"")</f>
        <v/>
      </c>
      <c r="BK28" s="30" t="str">
        <f>$BG28</f>
        <v/>
      </c>
      <c r="BL28" s="5" t="str">
        <f>IF(COUNTIF($BK$1:BK28,BK28)&gt;1,"重複","OK")</f>
        <v>重複</v>
      </c>
      <c r="BM28" s="5" t="str">
        <f t="shared" si="5"/>
        <v/>
      </c>
      <c r="BN28" s="29" t="str">
        <f t="array" ref="BN28">IFERROR(INDEX(BM:BM,SMALL(IF(BM:BM&lt;&gt;"",ROW(BM:BM)),ROW())),"")</f>
        <v/>
      </c>
      <c r="BO28" s="30" t="str">
        <f>$BG28</f>
        <v/>
      </c>
      <c r="BP28" s="5" t="str">
        <f>IF(COUNTIF($BO$1:BO28,BO28)&gt;1,"重複","OK")</f>
        <v>重複</v>
      </c>
      <c r="BQ28" s="5" t="str">
        <f t="shared" si="6"/>
        <v/>
      </c>
      <c r="BR28" s="29" t="str">
        <f t="array" ref="BR28">IFERROR(INDEX(BQ:BQ,SMALL(IF(BQ:BQ&lt;&gt;"",ROW(BQ:BQ)),ROW())),"")</f>
        <v/>
      </c>
      <c r="BS28" s="30" t="str">
        <f>$BG28</f>
        <v/>
      </c>
      <c r="BT28" s="5" t="str">
        <f>IF(COUNTIF($BS$1:BS28,BS28)&gt;1,"重複","OK")</f>
        <v>重複</v>
      </c>
      <c r="BU28" s="5" t="str">
        <f t="shared" si="7"/>
        <v/>
      </c>
      <c r="BV28" s="29" t="str">
        <f t="array" ref="BV28">IFERROR(INDEX(BU:BU,SMALL(IF(BU:BU&lt;&gt;"",ROW(BU:BU)),ROW())),"")</f>
        <v/>
      </c>
      <c r="BW28" s="30" t="str">
        <f>$BG28</f>
        <v/>
      </c>
      <c r="BX28" s="5" t="str">
        <f>IF(COUNTIF($BW$1:BW28,BW28)&gt;1,"重複","OK")</f>
        <v>重複</v>
      </c>
      <c r="BY28" s="5" t="str">
        <f t="shared" si="8"/>
        <v/>
      </c>
      <c r="BZ28" s="29" t="str">
        <f t="array" ref="BZ28">IFERROR(INDEX(BY:BY,SMALL(IF(BY:BY&lt;&gt;"",ROW(BY:BY)),ROW())),"")</f>
        <v/>
      </c>
    </row>
    <row r="29" spans="1:78" ht="23.25" customHeight="1">
      <c r="A29" s="23"/>
      <c r="B29" s="23" t="s">
        <v>486</v>
      </c>
      <c r="C29" s="31">
        <v>3.12</v>
      </c>
      <c r="D29" s="23" t="s">
        <v>376</v>
      </c>
      <c r="E29" s="23" t="s">
        <v>457</v>
      </c>
      <c r="F29" s="23" t="s">
        <v>413</v>
      </c>
      <c r="G29" s="23" t="s">
        <v>379</v>
      </c>
      <c r="H29" s="23" t="s">
        <v>453</v>
      </c>
      <c r="I29" s="23" t="s">
        <v>424</v>
      </c>
      <c r="J29" s="23" t="s">
        <v>466</v>
      </c>
      <c r="K29" s="23" t="s">
        <v>381</v>
      </c>
      <c r="AA29" s="25">
        <v>28</v>
      </c>
      <c r="AB29" s="25">
        <v>31</v>
      </c>
      <c r="AC29" s="81" t="str">
        <f>IF(様式第２３号!M33="","",様式第２３号!M33)</f>
        <v/>
      </c>
      <c r="AD29" s="5" t="str">
        <f>IF(COUNTIF($AC$1:AC29,AC29)&gt;1,"重複","OK")</f>
        <v>重複</v>
      </c>
      <c r="AE29" s="5" t="str">
        <f t="shared" si="0"/>
        <v/>
      </c>
      <c r="AF29" s="26" t="str">
        <f t="array" ref="AF29">IFERROR(INDEX(AE:AE,SMALL(IF(AE:AE&lt;&gt;"",ROW(AE:AE)),ROW())),"")</f>
        <v/>
      </c>
      <c r="AH29" s="27" t="s">
        <v>487</v>
      </c>
      <c r="AI29" s="38"/>
      <c r="AJ29" s="38"/>
      <c r="AK29" s="38"/>
      <c r="AL29" s="38"/>
      <c r="AM29" s="38"/>
      <c r="AN29" s="38"/>
      <c r="AO29" s="38"/>
      <c r="AP29" s="38"/>
      <c r="AQ29" s="38"/>
      <c r="AR29" s="38"/>
      <c r="AS29" s="38"/>
      <c r="AT29" s="38"/>
      <c r="AU29" s="38"/>
      <c r="AV29" s="45"/>
      <c r="AW29" s="45"/>
      <c r="AX29" s="45"/>
      <c r="AY29" s="38"/>
      <c r="AZ29" s="38"/>
      <c r="BA29" s="38"/>
      <c r="BB29" s="38"/>
      <c r="BC29" s="38"/>
      <c r="BD29" s="38"/>
      <c r="BE29" s="38"/>
      <c r="BF29" s="38"/>
      <c r="BG29" s="38"/>
      <c r="BH29" s="38"/>
      <c r="BI29" s="38"/>
      <c r="BJ29" s="38"/>
      <c r="BK29" s="28" t="str">
        <f>IF(金物・A工法一覧表!$B$11="","",金物・A工法一覧表!$B$11)</f>
        <v/>
      </c>
      <c r="BL29" s="5" t="str">
        <f>IF(COUNTIF($BK$1:BK29,BK29)&gt;1,"重複","OK")</f>
        <v>重複</v>
      </c>
      <c r="BM29" s="5" t="str">
        <f t="shared" si="5"/>
        <v/>
      </c>
      <c r="BN29" s="29" t="str">
        <f t="array" ref="BN29">IFERROR(INDEX(BM:BM,SMALL(IF(BM:BM&lt;&gt;"",ROW(BM:BM)),ROW())),"")</f>
        <v/>
      </c>
      <c r="BO29" s="28" t="str">
        <f>$BK29</f>
        <v/>
      </c>
      <c r="BP29" s="5" t="str">
        <f>IF(COUNTIF($BO$1:BO29,BO29)&gt;1,"重複","OK")</f>
        <v>重複</v>
      </c>
      <c r="BQ29" s="5" t="str">
        <f t="shared" si="6"/>
        <v/>
      </c>
      <c r="BR29" s="29" t="str">
        <f t="array" ref="BR29">IFERROR(INDEX(BQ:BQ,SMALL(IF(BQ:BQ&lt;&gt;"",ROW(BQ:BQ)),ROW())),"")</f>
        <v/>
      </c>
      <c r="BS29" s="28" t="str">
        <f>$BK29</f>
        <v/>
      </c>
      <c r="BT29" s="5" t="str">
        <f>IF(COUNTIF($BS$1:BS29,BS29)&gt;1,"重複","OK")</f>
        <v>重複</v>
      </c>
      <c r="BU29" s="5" t="str">
        <f t="shared" si="7"/>
        <v/>
      </c>
      <c r="BV29" s="29" t="str">
        <f t="array" ref="BV29">IFERROR(INDEX(BU:BU,SMALL(IF(BU:BU&lt;&gt;"",ROW(BU:BU)),ROW())),"")</f>
        <v/>
      </c>
      <c r="BW29" s="28" t="str">
        <f>$BK29</f>
        <v/>
      </c>
      <c r="BX29" s="5" t="str">
        <f>IF(COUNTIF($BW$1:BW29,BW29)&gt;1,"重複","OK")</f>
        <v>重複</v>
      </c>
      <c r="BY29" s="5" t="str">
        <f t="shared" si="8"/>
        <v/>
      </c>
      <c r="BZ29" s="29" t="str">
        <f t="array" ref="BZ29">IFERROR(INDEX(BY:BY,SMALL(IF(BY:BY&lt;&gt;"",ROW(BY:BY)),ROW())),"")</f>
        <v/>
      </c>
    </row>
    <row r="30" spans="1:78" ht="23.25" customHeight="1">
      <c r="A30" s="23"/>
      <c r="B30" s="23" t="s">
        <v>488</v>
      </c>
      <c r="C30" s="31">
        <v>3.64</v>
      </c>
      <c r="D30" s="23" t="s">
        <v>376</v>
      </c>
      <c r="E30" s="23" t="s">
        <v>457</v>
      </c>
      <c r="F30" s="23" t="s">
        <v>413</v>
      </c>
      <c r="G30" s="23" t="s">
        <v>379</v>
      </c>
      <c r="H30" s="23" t="s">
        <v>453</v>
      </c>
      <c r="I30" s="23" t="s">
        <v>424</v>
      </c>
      <c r="J30" s="23" t="s">
        <v>466</v>
      </c>
      <c r="K30" s="23" t="s">
        <v>485</v>
      </c>
      <c r="AA30" s="25">
        <v>27</v>
      </c>
      <c r="AB30" s="25">
        <v>32</v>
      </c>
      <c r="AC30" s="81" t="str">
        <f>IF(様式第２３号!M34="","",様式第２３号!M34)</f>
        <v/>
      </c>
      <c r="AD30" s="5" t="str">
        <f>IF(COUNTIF($AC$1:AC30,AC30)&gt;1,"重複","OK")</f>
        <v>重複</v>
      </c>
      <c r="AE30" s="5" t="str">
        <f t="shared" si="0"/>
        <v/>
      </c>
      <c r="AF30" s="26" t="str">
        <f t="array" ref="AF30">IFERROR(INDEX(AE:AE,SMALL(IF(AE:AE&lt;&gt;"",ROW(AE:AE)),ROW())),"")</f>
        <v/>
      </c>
      <c r="AH30" s="33"/>
      <c r="AI30" s="5"/>
      <c r="AJ30" s="5"/>
      <c r="AK30" s="5"/>
      <c r="AL30" s="5"/>
      <c r="AM30" s="5"/>
      <c r="AN30" s="5"/>
      <c r="AO30" s="5"/>
      <c r="AP30" s="5"/>
      <c r="AQ30" s="5"/>
      <c r="AR30" s="5"/>
      <c r="AS30" s="5"/>
      <c r="AT30" s="5"/>
      <c r="AU30" s="5"/>
      <c r="AV30" s="46"/>
      <c r="AW30" s="46"/>
      <c r="AX30" s="46"/>
      <c r="AY30" s="5"/>
      <c r="AZ30" s="5"/>
      <c r="BA30" s="5"/>
      <c r="BB30" s="5"/>
      <c r="BC30" s="5"/>
      <c r="BD30" s="5"/>
      <c r="BE30" s="5"/>
      <c r="BF30" s="5"/>
      <c r="BG30" s="5"/>
      <c r="BH30" s="5"/>
      <c r="BI30" s="5"/>
      <c r="BJ30" s="5"/>
      <c r="BK30" s="30" t="str">
        <f>IF(金物・A工法一覧表!$C$11="","",金物・A工法一覧表!$C$11)</f>
        <v/>
      </c>
      <c r="BL30" s="5" t="str">
        <f>IF(COUNTIF($BK$1:BK30,BK30)&gt;1,"重複","OK")</f>
        <v>重複</v>
      </c>
      <c r="BM30" s="5" t="str">
        <f t="shared" si="5"/>
        <v/>
      </c>
      <c r="BN30" s="29" t="str">
        <f t="array" ref="BN30">IFERROR(INDEX(BM:BM,SMALL(IF(BM:BM&lt;&gt;"",ROW(BM:BM)),ROW())),"")</f>
        <v/>
      </c>
      <c r="BO30" s="30" t="str">
        <f>$BK30</f>
        <v/>
      </c>
      <c r="BP30" s="5" t="str">
        <f>IF(COUNTIF($BO$1:BO30,BO30)&gt;1,"重複","OK")</f>
        <v>重複</v>
      </c>
      <c r="BQ30" s="5" t="str">
        <f t="shared" si="6"/>
        <v/>
      </c>
      <c r="BR30" s="29" t="str">
        <f t="array" ref="BR30">IFERROR(INDEX(BQ:BQ,SMALL(IF(BQ:BQ&lt;&gt;"",ROW(BQ:BQ)),ROW())),"")</f>
        <v/>
      </c>
      <c r="BS30" s="30" t="str">
        <f>$BK30</f>
        <v/>
      </c>
      <c r="BT30" s="5" t="str">
        <f>IF(COUNTIF($BS$1:BS30,BS30)&gt;1,"重複","OK")</f>
        <v>重複</v>
      </c>
      <c r="BU30" s="5" t="str">
        <f t="shared" si="7"/>
        <v/>
      </c>
      <c r="BV30" s="29" t="str">
        <f t="array" ref="BV30">IFERROR(INDEX(BU:BU,SMALL(IF(BU:BU&lt;&gt;"",ROW(BU:BU)),ROW())),"")</f>
        <v/>
      </c>
      <c r="BW30" s="30" t="str">
        <f>$BK30</f>
        <v/>
      </c>
      <c r="BX30" s="5" t="str">
        <f>IF(COUNTIF($BW$1:BW30,BW30)&gt;1,"重複","OK")</f>
        <v>重複</v>
      </c>
      <c r="BY30" s="5" t="str">
        <f t="shared" si="8"/>
        <v/>
      </c>
      <c r="BZ30" s="29" t="str">
        <f t="array" ref="BZ30">IFERROR(INDEX(BY:BY,SMALL(IF(BY:BY&lt;&gt;"",ROW(BY:BY)),ROW())),"")</f>
        <v/>
      </c>
    </row>
    <row r="31" spans="1:78" ht="23.25" customHeight="1">
      <c r="A31" s="23"/>
      <c r="B31" s="23" t="s">
        <v>489</v>
      </c>
      <c r="C31" s="31">
        <v>1.82</v>
      </c>
      <c r="D31" s="23" t="s">
        <v>376</v>
      </c>
      <c r="E31" s="23" t="s">
        <v>457</v>
      </c>
      <c r="F31" s="23" t="s">
        <v>413</v>
      </c>
      <c r="G31" s="23" t="s">
        <v>421</v>
      </c>
      <c r="H31" s="23" t="s">
        <v>453</v>
      </c>
      <c r="I31" s="23" t="s">
        <v>440</v>
      </c>
      <c r="J31" s="23" t="s">
        <v>381</v>
      </c>
      <c r="K31" s="23" t="s">
        <v>381</v>
      </c>
      <c r="AA31" s="25">
        <v>26</v>
      </c>
      <c r="AB31" s="25">
        <v>33</v>
      </c>
      <c r="AC31" s="81" t="str">
        <f>IF(様式第２３号!M35="","",様式第２３号!M35)</f>
        <v/>
      </c>
      <c r="AD31" s="5" t="str">
        <f>IF(COUNTIF($AC$1:AC31,AC31)&gt;1,"重複","OK")</f>
        <v>重複</v>
      </c>
      <c r="AE31" s="5" t="str">
        <f t="shared" si="0"/>
        <v/>
      </c>
      <c r="AF31" s="26" t="str">
        <f t="array" ref="AF31">IFERROR(INDEX(AE:AE,SMALL(IF(AE:AE&lt;&gt;"",ROW(AE:AE)),ROW())),"")</f>
        <v/>
      </c>
      <c r="AH31" s="33"/>
      <c r="AI31" s="5"/>
      <c r="AJ31" s="5"/>
      <c r="AK31" s="5"/>
      <c r="AL31" s="5"/>
      <c r="AM31" s="5"/>
      <c r="AN31" s="5"/>
      <c r="AO31" s="5"/>
      <c r="AP31" s="5"/>
      <c r="AQ31" s="5"/>
      <c r="AR31" s="5"/>
      <c r="AS31" s="5"/>
      <c r="AT31" s="5"/>
      <c r="AU31" s="5"/>
      <c r="AV31" s="46"/>
      <c r="AW31" s="46"/>
      <c r="AX31" s="46"/>
      <c r="AY31" s="5"/>
      <c r="AZ31" s="5"/>
      <c r="BA31" s="5"/>
      <c r="BB31" s="5"/>
      <c r="BC31" s="5"/>
      <c r="BD31" s="5"/>
      <c r="BE31" s="5"/>
      <c r="BF31" s="5"/>
      <c r="BG31" s="5"/>
      <c r="BH31" s="5"/>
      <c r="BI31" s="5"/>
      <c r="BJ31" s="5"/>
      <c r="BK31" s="30" t="str">
        <f>IF(金物・A工法一覧表!$D$11="","",金物・A工法一覧表!$D$11)</f>
        <v/>
      </c>
      <c r="BL31" s="5" t="str">
        <f>IF(COUNTIF($BK$1:BK31,BK31)&gt;1,"重複","OK")</f>
        <v>重複</v>
      </c>
      <c r="BM31" s="5" t="str">
        <f t="shared" si="5"/>
        <v/>
      </c>
      <c r="BN31" s="29" t="str">
        <f t="array" ref="BN31">IFERROR(INDEX(BM:BM,SMALL(IF(BM:BM&lt;&gt;"",ROW(BM:BM)),ROW())),"")</f>
        <v/>
      </c>
      <c r="BO31" s="30" t="str">
        <f>$BK31</f>
        <v/>
      </c>
      <c r="BP31" s="5" t="str">
        <f>IF(COUNTIF($BO$1:BO31,BO31)&gt;1,"重複","OK")</f>
        <v>重複</v>
      </c>
      <c r="BQ31" s="5" t="str">
        <f t="shared" si="6"/>
        <v/>
      </c>
      <c r="BR31" s="29" t="str">
        <f t="array" ref="BR31">IFERROR(INDEX(BQ:BQ,SMALL(IF(BQ:BQ&lt;&gt;"",ROW(BQ:BQ)),ROW())),"")</f>
        <v/>
      </c>
      <c r="BS31" s="30" t="str">
        <f>$BK31</f>
        <v/>
      </c>
      <c r="BT31" s="5" t="str">
        <f>IF(COUNTIF($BS$1:BS31,BS31)&gt;1,"重複","OK")</f>
        <v>重複</v>
      </c>
      <c r="BU31" s="5" t="str">
        <f t="shared" si="7"/>
        <v/>
      </c>
      <c r="BV31" s="29" t="str">
        <f t="array" ref="BV31">IFERROR(INDEX(BU:BU,SMALL(IF(BU:BU&lt;&gt;"",ROW(BU:BU)),ROW())),"")</f>
        <v/>
      </c>
      <c r="BW31" s="30" t="str">
        <f>$BK31</f>
        <v/>
      </c>
      <c r="BX31" s="5" t="str">
        <f>IF(COUNTIF($BW$1:BW31,BW31)&gt;1,"重複","OK")</f>
        <v>重複</v>
      </c>
      <c r="BY31" s="5" t="str">
        <f t="shared" si="8"/>
        <v/>
      </c>
      <c r="BZ31" s="29" t="str">
        <f t="array" ref="BZ31">IFERROR(INDEX(BY:BY,SMALL(IF(BY:BY&lt;&gt;"",ROW(BY:BY)),ROW())),"")</f>
        <v/>
      </c>
    </row>
    <row r="32" spans="1:78" ht="23.25" customHeight="1">
      <c r="A32" s="23"/>
      <c r="B32" s="23" t="s">
        <v>490</v>
      </c>
      <c r="C32" s="31">
        <v>4.68</v>
      </c>
      <c r="D32" s="23" t="s">
        <v>376</v>
      </c>
      <c r="E32" s="23" t="s">
        <v>491</v>
      </c>
      <c r="F32" s="23" t="s">
        <v>413</v>
      </c>
      <c r="G32" s="23" t="s">
        <v>421</v>
      </c>
      <c r="H32" s="32" t="s">
        <v>492</v>
      </c>
      <c r="I32" s="23" t="s">
        <v>447</v>
      </c>
      <c r="J32" s="23" t="s">
        <v>381</v>
      </c>
      <c r="K32" s="23" t="s">
        <v>493</v>
      </c>
      <c r="AA32" s="25">
        <v>25</v>
      </c>
      <c r="AB32" s="25">
        <v>34</v>
      </c>
      <c r="AC32" s="81" t="str">
        <f>IF(様式第２３号!M36="","",様式第２３号!M36)</f>
        <v/>
      </c>
      <c r="AD32" s="5" t="str">
        <f>IF(COUNTIF($AC$1:AC32,AC32)&gt;1,"重複","OK")</f>
        <v>重複</v>
      </c>
      <c r="AE32" s="5" t="str">
        <f t="shared" si="0"/>
        <v/>
      </c>
      <c r="AF32" s="26" t="str">
        <f t="array" ref="AF32">IFERROR(INDEX(AE:AE,SMALL(IF(AE:AE&lt;&gt;"",ROW(AE:AE)),ROW())),"")</f>
        <v/>
      </c>
      <c r="AH32" s="42"/>
      <c r="AI32" s="43"/>
      <c r="AJ32" s="43"/>
      <c r="AK32" s="43"/>
      <c r="AL32" s="43"/>
      <c r="AM32" s="43"/>
      <c r="AN32" s="43"/>
      <c r="AO32" s="43"/>
      <c r="AP32" s="43"/>
      <c r="AQ32" s="43"/>
      <c r="AR32" s="43"/>
      <c r="AS32" s="43"/>
      <c r="AT32" s="43"/>
      <c r="AU32" s="43"/>
      <c r="AV32" s="47"/>
      <c r="AW32" s="47"/>
      <c r="AX32" s="47"/>
      <c r="AY32" s="43"/>
      <c r="AZ32" s="43"/>
      <c r="BA32" s="43"/>
      <c r="BB32" s="43"/>
      <c r="BC32" s="43"/>
      <c r="BD32" s="43"/>
      <c r="BE32" s="43"/>
      <c r="BF32" s="43"/>
      <c r="BG32" s="43"/>
      <c r="BH32" s="43"/>
      <c r="BI32" s="43"/>
      <c r="BJ32" s="43"/>
      <c r="BK32" s="36" t="str">
        <f>IF(金物・A工法一覧表!$E$11="","",金物・A工法一覧表!$E$11)</f>
        <v/>
      </c>
      <c r="BL32" s="5" t="str">
        <f>IF(COUNTIF($BK$1:BK32,BK32)&gt;1,"重複","OK")</f>
        <v>重複</v>
      </c>
      <c r="BM32" s="5" t="str">
        <f t="shared" si="5"/>
        <v/>
      </c>
      <c r="BN32" s="29" t="str">
        <f t="array" ref="BN32">IFERROR(INDEX(BM:BM,SMALL(IF(BM:BM&lt;&gt;"",ROW(BM:BM)),ROW())),"")</f>
        <v/>
      </c>
      <c r="BO32" s="30" t="str">
        <f>$BK32</f>
        <v/>
      </c>
      <c r="BP32" s="5" t="str">
        <f>IF(COUNTIF($BO$1:BO32,BO32)&gt;1,"重複","OK")</f>
        <v>重複</v>
      </c>
      <c r="BQ32" s="5" t="str">
        <f t="shared" si="6"/>
        <v/>
      </c>
      <c r="BR32" s="29" t="str">
        <f t="array" ref="BR32">IFERROR(INDEX(BQ:BQ,SMALL(IF(BQ:BQ&lt;&gt;"",ROW(BQ:BQ)),ROW())),"")</f>
        <v/>
      </c>
      <c r="BS32" s="30" t="str">
        <f>$BK32</f>
        <v/>
      </c>
      <c r="BT32" s="5" t="str">
        <f>IF(COUNTIF($BS$1:BS32,BS32)&gt;1,"重複","OK")</f>
        <v>重複</v>
      </c>
      <c r="BU32" s="5" t="str">
        <f t="shared" si="7"/>
        <v/>
      </c>
      <c r="BV32" s="29" t="str">
        <f t="array" ref="BV32">IFERROR(INDEX(BU:BU,SMALL(IF(BU:BU&lt;&gt;"",ROW(BU:BU)),ROW())),"")</f>
        <v/>
      </c>
      <c r="BW32" s="30" t="str">
        <f>$BK32</f>
        <v/>
      </c>
      <c r="BX32" s="5" t="str">
        <f>IF(COUNTIF($BW$1:BW32,BW32)&gt;1,"重複","OK")</f>
        <v>重複</v>
      </c>
      <c r="BY32" s="5" t="str">
        <f t="shared" si="8"/>
        <v/>
      </c>
      <c r="BZ32" s="29" t="str">
        <f t="array" ref="BZ32">IFERROR(INDEX(BY:BY,SMALL(IF(BY:BY&lt;&gt;"",ROW(BY:BY)),ROW())),"")</f>
        <v/>
      </c>
    </row>
    <row r="33" spans="1:78" ht="23.25" customHeight="1">
      <c r="A33" s="23"/>
      <c r="B33" s="23" t="s">
        <v>494</v>
      </c>
      <c r="C33" s="31">
        <v>2.08</v>
      </c>
      <c r="D33" s="23" t="s">
        <v>376</v>
      </c>
      <c r="E33" s="23" t="s">
        <v>495</v>
      </c>
      <c r="F33" s="23" t="s">
        <v>413</v>
      </c>
      <c r="G33" s="23" t="s">
        <v>379</v>
      </c>
      <c r="H33" s="23" t="s">
        <v>453</v>
      </c>
      <c r="I33" s="23" t="s">
        <v>496</v>
      </c>
      <c r="J33" s="23" t="s">
        <v>497</v>
      </c>
      <c r="K33" s="23" t="s">
        <v>498</v>
      </c>
      <c r="AA33" s="25">
        <v>24</v>
      </c>
      <c r="AB33" s="25">
        <v>35</v>
      </c>
      <c r="AC33" s="81" t="str">
        <f>IF(様式第２３号!M37="","",様式第２３号!M37)</f>
        <v/>
      </c>
      <c r="AD33" s="5" t="str">
        <f>IF(COUNTIF($AC$1:AC33,AC33)&gt;1,"重複","OK")</f>
        <v>重複</v>
      </c>
      <c r="AE33" s="5" t="str">
        <f t="shared" si="0"/>
        <v/>
      </c>
      <c r="AF33" s="26" t="str">
        <f t="array" ref="AF33">IFERROR(INDEX(AE:AE,SMALL(IF(AE:AE&lt;&gt;"",ROW(AE:AE)),ROW())),"")</f>
        <v/>
      </c>
      <c r="AH33" s="27" t="s">
        <v>499</v>
      </c>
      <c r="AI33" s="38"/>
      <c r="AJ33" s="38"/>
      <c r="AK33" s="38"/>
      <c r="AL33" s="38"/>
      <c r="AM33" s="38"/>
      <c r="AN33" s="38"/>
      <c r="AO33" s="38"/>
      <c r="AP33" s="38"/>
      <c r="AQ33" s="38"/>
      <c r="AR33" s="38"/>
      <c r="AS33" s="38"/>
      <c r="AT33" s="38"/>
      <c r="AU33" s="38"/>
      <c r="AV33" s="45"/>
      <c r="AW33" s="45"/>
      <c r="AX33" s="45"/>
      <c r="AY33" s="38"/>
      <c r="AZ33" s="38"/>
      <c r="BA33" s="38"/>
      <c r="BB33" s="38"/>
      <c r="BC33" s="38"/>
      <c r="BD33" s="38"/>
      <c r="BE33" s="38"/>
      <c r="BF33" s="38"/>
      <c r="BG33" s="38"/>
      <c r="BH33" s="38"/>
      <c r="BI33" s="38"/>
      <c r="BJ33" s="38"/>
      <c r="BK33" s="38"/>
      <c r="BL33" s="38"/>
      <c r="BM33" s="38"/>
      <c r="BN33" s="38"/>
      <c r="BO33" s="28" t="str">
        <f>IF(金物・A工法一覧表!$B$12="","",金物・A工法一覧表!$B$12)</f>
        <v/>
      </c>
      <c r="BP33" s="5" t="str">
        <f>IF(COUNTIF($BO$1:BO33,BO33)&gt;1,"重複","OK")</f>
        <v>重複</v>
      </c>
      <c r="BQ33" s="5" t="str">
        <f t="shared" si="6"/>
        <v/>
      </c>
      <c r="BR33" s="29" t="str">
        <f t="array" ref="BR33">IFERROR(INDEX(BQ:BQ,SMALL(IF(BQ:BQ&lt;&gt;"",ROW(BQ:BQ)),ROW())),"")</f>
        <v/>
      </c>
      <c r="BS33" s="28" t="str">
        <f>$BO33</f>
        <v/>
      </c>
      <c r="BT33" s="5" t="str">
        <f>IF(COUNTIF($BS$1:BS33,BS33)&gt;1,"重複","OK")</f>
        <v>重複</v>
      </c>
      <c r="BU33" s="5" t="str">
        <f t="shared" si="7"/>
        <v/>
      </c>
      <c r="BV33" s="29" t="str">
        <f t="array" ref="BV33">IFERROR(INDEX(BU:BU,SMALL(IF(BU:BU&lt;&gt;"",ROW(BU:BU)),ROW())),"")</f>
        <v/>
      </c>
      <c r="BW33" s="28" t="str">
        <f>$BO33</f>
        <v/>
      </c>
      <c r="BX33" s="5" t="str">
        <f>IF(COUNTIF($BW$1:BW33,BW33)&gt;1,"重複","OK")</f>
        <v>重複</v>
      </c>
      <c r="BY33" s="5" t="str">
        <f t="shared" si="8"/>
        <v/>
      </c>
      <c r="BZ33" s="29" t="str">
        <f t="array" ref="BZ33">IFERROR(INDEX(BY:BY,SMALL(IF(BY:BY&lt;&gt;"",ROW(BY:BY)),ROW())),"")</f>
        <v/>
      </c>
    </row>
    <row r="34" spans="1:78" ht="23.25" customHeight="1">
      <c r="A34" s="23"/>
      <c r="B34" s="23" t="s">
        <v>500</v>
      </c>
      <c r="C34" s="31">
        <v>1.04</v>
      </c>
      <c r="D34" s="23" t="s">
        <v>376</v>
      </c>
      <c r="E34" s="23" t="s">
        <v>462</v>
      </c>
      <c r="F34" s="23" t="s">
        <v>413</v>
      </c>
      <c r="G34" s="23" t="s">
        <v>379</v>
      </c>
      <c r="H34" s="23" t="s">
        <v>453</v>
      </c>
      <c r="I34" s="23" t="s">
        <v>496</v>
      </c>
      <c r="J34" s="23" t="s">
        <v>501</v>
      </c>
      <c r="K34" s="23" t="s">
        <v>502</v>
      </c>
      <c r="AA34" s="25">
        <v>23</v>
      </c>
      <c r="AB34" s="25">
        <v>36</v>
      </c>
      <c r="AC34" s="81" t="str">
        <f>IF(様式第２３号!M38="","",様式第２３号!M38)</f>
        <v/>
      </c>
      <c r="AD34" s="5" t="str">
        <f>IF(COUNTIF($AC$1:AC34,AC34)&gt;1,"重複","OK")</f>
        <v>重複</v>
      </c>
      <c r="AE34" s="5" t="str">
        <f t="shared" si="0"/>
        <v/>
      </c>
      <c r="AF34" s="26" t="str">
        <f t="array" ref="AF34">IFERROR(INDEX(AE:AE,SMALL(IF(AE:AE&lt;&gt;"",ROW(AE:AE)),ROW())),"")</f>
        <v/>
      </c>
      <c r="AH34" s="33"/>
      <c r="AI34" s="5"/>
      <c r="AJ34" s="5"/>
      <c r="AK34" s="5"/>
      <c r="AL34" s="5"/>
      <c r="AM34" s="5"/>
      <c r="AN34" s="5"/>
      <c r="AO34" s="5"/>
      <c r="AP34" s="5"/>
      <c r="AQ34" s="5"/>
      <c r="AR34" s="5"/>
      <c r="AS34" s="5"/>
      <c r="AT34" s="5"/>
      <c r="AU34" s="5"/>
      <c r="AV34" s="46"/>
      <c r="AW34" s="46"/>
      <c r="AX34" s="46"/>
      <c r="AY34" s="5"/>
      <c r="AZ34" s="5"/>
      <c r="BA34" s="5"/>
      <c r="BB34" s="5"/>
      <c r="BC34" s="5"/>
      <c r="BD34" s="5"/>
      <c r="BE34" s="5"/>
      <c r="BF34" s="5"/>
      <c r="BG34" s="5"/>
      <c r="BH34" s="5"/>
      <c r="BI34" s="5"/>
      <c r="BJ34" s="5"/>
      <c r="BK34" s="5"/>
      <c r="BL34" s="5"/>
      <c r="BM34" s="5"/>
      <c r="BN34" s="5"/>
      <c r="BO34" s="30" t="str">
        <f>IF(金物・A工法一覧表!$C$12="","",金物・A工法一覧表!$C$12)</f>
        <v/>
      </c>
      <c r="BP34" s="5" t="str">
        <f>IF(COUNTIF($BO$1:BO34,BO34)&gt;1,"重複","OK")</f>
        <v>重複</v>
      </c>
      <c r="BQ34" s="5" t="str">
        <f t="shared" si="6"/>
        <v/>
      </c>
      <c r="BR34" s="29" t="str">
        <f t="array" ref="BR34">IFERROR(INDEX(BQ:BQ,SMALL(IF(BQ:BQ&lt;&gt;"",ROW(BQ:BQ)),ROW())),"")</f>
        <v/>
      </c>
      <c r="BS34" s="30" t="str">
        <f>$BO34</f>
        <v/>
      </c>
      <c r="BT34" s="5" t="str">
        <f>IF(COUNTIF($BS$1:BS34,BS34)&gt;1,"重複","OK")</f>
        <v>重複</v>
      </c>
      <c r="BU34" s="5" t="str">
        <f t="shared" si="7"/>
        <v/>
      </c>
      <c r="BV34" s="29" t="str">
        <f t="array" ref="BV34">IFERROR(INDEX(BU:BU,SMALL(IF(BU:BU&lt;&gt;"",ROW(BU:BU)),ROW())),"")</f>
        <v/>
      </c>
      <c r="BW34" s="30" t="str">
        <f>$BO34</f>
        <v/>
      </c>
      <c r="BX34" s="5" t="str">
        <f>IF(COUNTIF($BW$1:BW34,BW34)&gt;1,"重複","OK")</f>
        <v>重複</v>
      </c>
      <c r="BY34" s="5" t="str">
        <f t="shared" si="8"/>
        <v/>
      </c>
      <c r="BZ34" s="29" t="str">
        <f t="array" ref="BZ34">IFERROR(INDEX(BY:BY,SMALL(IF(BY:BY&lt;&gt;"",ROW(BY:BY)),ROW())),"")</f>
        <v/>
      </c>
    </row>
    <row r="35" spans="1:78" ht="23.25" customHeight="1">
      <c r="A35" s="23"/>
      <c r="B35" s="23" t="s">
        <v>503</v>
      </c>
      <c r="C35" s="31">
        <v>1.56</v>
      </c>
      <c r="D35" s="23" t="s">
        <v>376</v>
      </c>
      <c r="E35" s="23" t="s">
        <v>491</v>
      </c>
      <c r="F35" s="23" t="s">
        <v>413</v>
      </c>
      <c r="G35" s="23" t="s">
        <v>379</v>
      </c>
      <c r="H35" s="23" t="s">
        <v>453</v>
      </c>
      <c r="I35" s="23" t="s">
        <v>496</v>
      </c>
      <c r="J35" s="23" t="s">
        <v>466</v>
      </c>
      <c r="K35" s="23" t="s">
        <v>493</v>
      </c>
      <c r="AA35" s="25">
        <v>22</v>
      </c>
      <c r="AB35" s="25">
        <v>37</v>
      </c>
      <c r="AC35" s="81" t="str">
        <f>IF(様式第２３号!M39="","",様式第２３号!M39)</f>
        <v/>
      </c>
      <c r="AD35" s="5" t="str">
        <f>IF(COUNTIF($AC$1:AC35,AC35)&gt;1,"重複","OK")</f>
        <v>重複</v>
      </c>
      <c r="AE35" s="5" t="str">
        <f t="shared" si="0"/>
        <v/>
      </c>
      <c r="AF35" s="26" t="str">
        <f t="array" ref="AF35">IFERROR(INDEX(AE:AE,SMALL(IF(AE:AE&lt;&gt;"",ROW(AE:AE)),ROW())),"")</f>
        <v/>
      </c>
      <c r="AH35" s="33"/>
      <c r="AI35" s="5"/>
      <c r="AJ35" s="5"/>
      <c r="AK35" s="5"/>
      <c r="AL35" s="5"/>
      <c r="AM35" s="5"/>
      <c r="AN35" s="5"/>
      <c r="AO35" s="5"/>
      <c r="AP35" s="5"/>
      <c r="AQ35" s="5"/>
      <c r="AR35" s="5"/>
      <c r="AS35" s="5"/>
      <c r="AT35" s="5"/>
      <c r="AU35" s="5"/>
      <c r="AV35" s="46"/>
      <c r="AW35" s="46"/>
      <c r="AX35" s="46"/>
      <c r="AY35" s="5"/>
      <c r="AZ35" s="5"/>
      <c r="BA35" s="5"/>
      <c r="BB35" s="5"/>
      <c r="BC35" s="5"/>
      <c r="BD35" s="5"/>
      <c r="BE35" s="5"/>
      <c r="BF35" s="5"/>
      <c r="BG35" s="5"/>
      <c r="BH35" s="5"/>
      <c r="BI35" s="5"/>
      <c r="BJ35" s="5"/>
      <c r="BK35" s="5"/>
      <c r="BL35" s="5"/>
      <c r="BM35" s="5"/>
      <c r="BN35" s="5"/>
      <c r="BO35" s="30" t="str">
        <f>IF(金物・A工法一覧表!$D$12="","",金物・A工法一覧表!$D$12)</f>
        <v/>
      </c>
      <c r="BP35" s="5" t="str">
        <f>IF(COUNTIF($BO$1:BO35,BO35)&gt;1,"重複","OK")</f>
        <v>重複</v>
      </c>
      <c r="BQ35" s="5" t="str">
        <f t="shared" si="6"/>
        <v/>
      </c>
      <c r="BR35" s="29" t="str">
        <f t="array" ref="BR35">IFERROR(INDEX(BQ:BQ,SMALL(IF(BQ:BQ&lt;&gt;"",ROW(BQ:BQ)),ROW())),"")</f>
        <v/>
      </c>
      <c r="BS35" s="30" t="str">
        <f>$BO35</f>
        <v/>
      </c>
      <c r="BT35" s="5" t="str">
        <f>IF(COUNTIF($BS$1:BS35,BS35)&gt;1,"重複","OK")</f>
        <v>重複</v>
      </c>
      <c r="BU35" s="5" t="str">
        <f t="shared" si="7"/>
        <v/>
      </c>
      <c r="BV35" s="29" t="str">
        <f t="array" ref="BV35">IFERROR(INDEX(BU:BU,SMALL(IF(BU:BU&lt;&gt;"",ROW(BU:BU)),ROW())),"")</f>
        <v/>
      </c>
      <c r="BW35" s="30" t="str">
        <f>$BO35</f>
        <v/>
      </c>
      <c r="BX35" s="5" t="str">
        <f>IF(COUNTIF($BW$1:BW35,BW35)&gt;1,"重複","OK")</f>
        <v>重複</v>
      </c>
      <c r="BY35" s="5" t="str">
        <f t="shared" si="8"/>
        <v/>
      </c>
      <c r="BZ35" s="29" t="str">
        <f t="array" ref="BZ35">IFERROR(INDEX(BY:BY,SMALL(IF(BY:BY&lt;&gt;"",ROW(BY:BY)),ROW())),"")</f>
        <v/>
      </c>
    </row>
    <row r="36" spans="1:78" ht="23.25" customHeight="1">
      <c r="A36" s="23"/>
      <c r="B36" s="23" t="s">
        <v>493</v>
      </c>
      <c r="C36" s="23" t="s">
        <v>498</v>
      </c>
      <c r="D36" s="23" t="s">
        <v>504</v>
      </c>
      <c r="E36" s="23" t="s">
        <v>505</v>
      </c>
      <c r="F36" s="23" t="s">
        <v>493</v>
      </c>
      <c r="G36" s="23" t="s">
        <v>493</v>
      </c>
      <c r="H36" s="23" t="s">
        <v>504</v>
      </c>
      <c r="I36" s="23" t="s">
        <v>506</v>
      </c>
      <c r="J36" s="23" t="s">
        <v>507</v>
      </c>
      <c r="K36" s="23" t="s">
        <v>505</v>
      </c>
      <c r="AA36" s="25">
        <v>21</v>
      </c>
      <c r="AB36" s="25">
        <v>38</v>
      </c>
      <c r="AC36" s="81" t="str">
        <f>IF(様式第２３号!M40="","",様式第２３号!M40)</f>
        <v/>
      </c>
      <c r="AD36" s="5" t="str">
        <f>IF(COUNTIF($AC$1:AC36,AC36)&gt;1,"重複","OK")</f>
        <v>重複</v>
      </c>
      <c r="AE36" s="5" t="str">
        <f t="shared" si="0"/>
        <v/>
      </c>
      <c r="AF36" s="26" t="str">
        <f t="array" ref="AF36">IFERROR(INDEX(AE:AE,SMALL(IF(AE:AE&lt;&gt;"",ROW(AE:AE)),ROW())),"")</f>
        <v/>
      </c>
      <c r="AH36" s="42"/>
      <c r="AI36" s="43"/>
      <c r="AJ36" s="43"/>
      <c r="AK36" s="43"/>
      <c r="AL36" s="43"/>
      <c r="AM36" s="43"/>
      <c r="AN36" s="43"/>
      <c r="AO36" s="43"/>
      <c r="AP36" s="43"/>
      <c r="AQ36" s="43"/>
      <c r="AR36" s="43"/>
      <c r="AS36" s="43"/>
      <c r="AT36" s="43"/>
      <c r="AU36" s="43"/>
      <c r="AV36" s="47"/>
      <c r="AW36" s="47"/>
      <c r="AX36" s="47"/>
      <c r="AY36" s="43"/>
      <c r="AZ36" s="43"/>
      <c r="BA36" s="43"/>
      <c r="BB36" s="43"/>
      <c r="BC36" s="43"/>
      <c r="BD36" s="43"/>
      <c r="BE36" s="43"/>
      <c r="BF36" s="43"/>
      <c r="BG36" s="43"/>
      <c r="BH36" s="43"/>
      <c r="BI36" s="43"/>
      <c r="BJ36" s="43"/>
      <c r="BK36" s="43"/>
      <c r="BL36" s="43"/>
      <c r="BM36" s="43"/>
      <c r="BN36" s="43"/>
      <c r="BO36" s="36" t="str">
        <f>IF(金物・A工法一覧表!$E$12="","",金物・A工法一覧表!$E$12)</f>
        <v/>
      </c>
      <c r="BP36" s="5" t="str">
        <f>IF(COUNTIF($BO$1:BO36,BO36)&gt;1,"重複","OK")</f>
        <v>重複</v>
      </c>
      <c r="BQ36" s="5" t="str">
        <f t="shared" si="6"/>
        <v/>
      </c>
      <c r="BR36" s="29" t="str">
        <f t="array" ref="BR36">IFERROR(INDEX(BQ:BQ,SMALL(IF(BQ:BQ&lt;&gt;"",ROW(BQ:BQ)),ROW())),"")</f>
        <v/>
      </c>
      <c r="BS36" s="30" t="str">
        <f>$BO36</f>
        <v/>
      </c>
      <c r="BT36" s="5" t="str">
        <f>IF(COUNTIF($BS$1:BS36,BS36)&gt;1,"重複","OK")</f>
        <v>重複</v>
      </c>
      <c r="BU36" s="5" t="str">
        <f t="shared" si="7"/>
        <v/>
      </c>
      <c r="BV36" s="29" t="str">
        <f t="array" ref="BV36">IFERROR(INDEX(BU:BU,SMALL(IF(BU:BU&lt;&gt;"",ROW(BU:BU)),ROW())),"")</f>
        <v/>
      </c>
      <c r="BW36" s="30" t="str">
        <f>$BO36</f>
        <v/>
      </c>
      <c r="BX36" s="5" t="str">
        <f>IF(COUNTIF($BW$1:BW36,BW36)&gt;1,"重複","OK")</f>
        <v>重複</v>
      </c>
      <c r="BY36" s="5" t="str">
        <f t="shared" si="8"/>
        <v/>
      </c>
      <c r="BZ36" s="29" t="str">
        <f t="array" ref="BZ36">IFERROR(INDEX(BY:BY,SMALL(IF(BY:BY&lt;&gt;"",ROW(BY:BY)),ROW())),"")</f>
        <v/>
      </c>
    </row>
    <row r="37" spans="1:78" ht="23.25" customHeight="1">
      <c r="A37" s="23"/>
      <c r="B37" s="23" t="s">
        <v>508</v>
      </c>
      <c r="C37" s="48" t="s">
        <v>509</v>
      </c>
      <c r="D37" s="23" t="s">
        <v>510</v>
      </c>
      <c r="E37" s="23" t="s">
        <v>406</v>
      </c>
      <c r="F37" s="23" t="s">
        <v>378</v>
      </c>
      <c r="G37" s="23" t="s">
        <v>379</v>
      </c>
      <c r="H37" s="32" t="s">
        <v>511</v>
      </c>
      <c r="I37" s="23" t="s">
        <v>507</v>
      </c>
      <c r="J37" s="23" t="s">
        <v>505</v>
      </c>
      <c r="K37" s="23" t="s">
        <v>493</v>
      </c>
      <c r="AA37" s="25">
        <v>20</v>
      </c>
      <c r="AB37" s="25">
        <v>39</v>
      </c>
      <c r="AC37" s="81" t="str">
        <f>IF(様式第２３号!M41="","",様式第２３号!M41)</f>
        <v/>
      </c>
      <c r="AD37" s="5" t="str">
        <f>IF(COUNTIF($AC$1:AC37,AC37)&gt;1,"重複","OK")</f>
        <v>重複</v>
      </c>
      <c r="AE37" s="5" t="str">
        <f t="shared" si="0"/>
        <v/>
      </c>
      <c r="AF37" s="26" t="str">
        <f t="array" ref="AF37">IFERROR(INDEX(AE:AE,SMALL(IF(AE:AE&lt;&gt;"",ROW(AE:AE)),ROW())),"")</f>
        <v/>
      </c>
      <c r="AH37" s="27" t="s">
        <v>512</v>
      </c>
      <c r="AI37" s="38"/>
      <c r="AJ37" s="38"/>
      <c r="AK37" s="38"/>
      <c r="AL37" s="38"/>
      <c r="AM37" s="38"/>
      <c r="AN37" s="38"/>
      <c r="AO37" s="38"/>
      <c r="AP37" s="38"/>
      <c r="AQ37" s="38"/>
      <c r="AR37" s="38"/>
      <c r="AS37" s="38"/>
      <c r="AT37" s="38"/>
      <c r="AU37" s="38"/>
      <c r="AV37" s="45"/>
      <c r="AW37" s="45"/>
      <c r="AX37" s="45"/>
      <c r="AY37" s="38"/>
      <c r="AZ37" s="38"/>
      <c r="BA37" s="38"/>
      <c r="BB37" s="38"/>
      <c r="BC37" s="38"/>
      <c r="BD37" s="38"/>
      <c r="BE37" s="38"/>
      <c r="BF37" s="38"/>
      <c r="BG37" s="38"/>
      <c r="BH37" s="38"/>
      <c r="BI37" s="38"/>
      <c r="BJ37" s="38"/>
      <c r="BK37" s="38"/>
      <c r="BL37" s="38"/>
      <c r="BM37" s="38"/>
      <c r="BN37" s="38"/>
      <c r="BO37" s="38"/>
      <c r="BP37" s="38"/>
      <c r="BQ37" s="38"/>
      <c r="BR37" s="38"/>
      <c r="BS37" s="28" t="str">
        <f>IF(金物・A工法一覧表!$B$13="","",金物・A工法一覧表!$B$13)</f>
        <v/>
      </c>
      <c r="BT37" s="5" t="str">
        <f>IF(COUNTIF($BS$1:BS37,BS37)&gt;1,"重複","OK")</f>
        <v>重複</v>
      </c>
      <c r="BU37" s="5" t="str">
        <f t="shared" si="7"/>
        <v/>
      </c>
      <c r="BV37" s="29" t="str">
        <f t="array" ref="BV37">IFERROR(INDEX(BU:BU,SMALL(IF(BU:BU&lt;&gt;"",ROW(BU:BU)),ROW())),"")</f>
        <v/>
      </c>
      <c r="BW37" s="49" t="str">
        <f>$BS37</f>
        <v/>
      </c>
      <c r="BX37" s="5" t="str">
        <f>IF(COUNTIF($BW$1:BW37,BW37)&gt;1,"重複","OK")</f>
        <v>重複</v>
      </c>
      <c r="BY37" s="5" t="str">
        <f t="shared" si="8"/>
        <v/>
      </c>
      <c r="BZ37" s="29" t="str">
        <f t="array" ref="BZ37">IFERROR(INDEX(BY:BY,SMALL(IF(BY:BY&lt;&gt;"",ROW(BY:BY)),ROW())),"")</f>
        <v/>
      </c>
    </row>
    <row r="38" spans="1:78" ht="23.25" customHeight="1">
      <c r="A38" s="23"/>
      <c r="B38" s="23" t="s">
        <v>513</v>
      </c>
      <c r="C38" s="31">
        <v>3.64</v>
      </c>
      <c r="D38" s="23" t="s">
        <v>510</v>
      </c>
      <c r="E38" s="23" t="s">
        <v>406</v>
      </c>
      <c r="F38" s="23" t="s">
        <v>413</v>
      </c>
      <c r="G38" s="23" t="s">
        <v>379</v>
      </c>
      <c r="H38" s="32" t="s">
        <v>514</v>
      </c>
      <c r="I38" s="23" t="s">
        <v>505</v>
      </c>
      <c r="J38" s="23" t="s">
        <v>502</v>
      </c>
      <c r="K38" s="23" t="s">
        <v>381</v>
      </c>
      <c r="AA38" s="25">
        <v>19</v>
      </c>
      <c r="AB38" s="25">
        <v>40</v>
      </c>
      <c r="AC38" s="81" t="str">
        <f>IF(様式第２３号!M42="","",様式第２３号!M42)</f>
        <v/>
      </c>
      <c r="AD38" s="5" t="str">
        <f>IF(COUNTIF($AC$1:AC38,AC38)&gt;1,"重複","OK")</f>
        <v>重複</v>
      </c>
      <c r="AE38" s="5" t="str">
        <f t="shared" si="0"/>
        <v/>
      </c>
      <c r="AF38" s="26" t="str">
        <f t="array" ref="AF38">IFERROR(INDEX(AE:AE,SMALL(IF(AE:AE&lt;&gt;"",ROW(AE:AE)),ROW())),"")</f>
        <v/>
      </c>
      <c r="AH38" s="33"/>
      <c r="AI38" s="5"/>
      <c r="AJ38" s="5"/>
      <c r="AK38" s="5"/>
      <c r="AL38" s="5"/>
      <c r="AM38" s="5"/>
      <c r="AN38" s="5"/>
      <c r="AO38" s="5"/>
      <c r="AP38" s="5"/>
      <c r="AQ38" s="5"/>
      <c r="AR38" s="5"/>
      <c r="AS38" s="5"/>
      <c r="AT38" s="5"/>
      <c r="AU38" s="5"/>
      <c r="AV38" s="46"/>
      <c r="AW38" s="46"/>
      <c r="AX38" s="46"/>
      <c r="AY38" s="5"/>
      <c r="AZ38" s="5"/>
      <c r="BA38" s="5"/>
      <c r="BB38" s="5"/>
      <c r="BC38" s="5"/>
      <c r="BD38" s="5"/>
      <c r="BE38" s="5"/>
      <c r="BF38" s="5"/>
      <c r="BG38" s="5"/>
      <c r="BH38" s="5"/>
      <c r="BI38" s="5"/>
      <c r="BJ38" s="5"/>
      <c r="BK38" s="5"/>
      <c r="BL38" s="5"/>
      <c r="BM38" s="5"/>
      <c r="BN38" s="5"/>
      <c r="BO38" s="5"/>
      <c r="BP38" s="5"/>
      <c r="BQ38" s="5"/>
      <c r="BR38" s="5"/>
      <c r="BS38" s="30" t="str">
        <f>IF(金物・A工法一覧表!$C$13="","",金物・A工法一覧表!$C$13)</f>
        <v/>
      </c>
      <c r="BT38" s="5" t="str">
        <f>IF(COUNTIF($BS$1:BS38,BS38)&gt;1,"重複","OK")</f>
        <v>重複</v>
      </c>
      <c r="BU38" s="5" t="str">
        <f t="shared" si="7"/>
        <v/>
      </c>
      <c r="BV38" s="29" t="str">
        <f t="array" ref="BV38">IFERROR(INDEX(BU:BU,SMALL(IF(BU:BU&lt;&gt;"",ROW(BU:BU)),ROW())),"")</f>
        <v/>
      </c>
      <c r="BW38" s="50" t="str">
        <f>$BS38</f>
        <v/>
      </c>
      <c r="BX38" s="5" t="str">
        <f>IF(COUNTIF($BW$1:BW38,BW38)&gt;1,"重複","OK")</f>
        <v>重複</v>
      </c>
      <c r="BY38" s="5" t="str">
        <f t="shared" si="8"/>
        <v/>
      </c>
      <c r="BZ38" s="29" t="str">
        <f t="array" ref="BZ38">IFERROR(INDEX(BY:BY,SMALL(IF(BY:BY&lt;&gt;"",ROW(BY:BY)),ROW())),"")</f>
        <v/>
      </c>
    </row>
    <row r="39" spans="1:78" ht="23.25" customHeight="1">
      <c r="A39" s="23"/>
      <c r="B39" s="23" t="s">
        <v>515</v>
      </c>
      <c r="C39" s="31">
        <v>3.12</v>
      </c>
      <c r="D39" s="23" t="s">
        <v>510</v>
      </c>
      <c r="E39" s="23" t="s">
        <v>406</v>
      </c>
      <c r="F39" s="23" t="s">
        <v>413</v>
      </c>
      <c r="G39" s="23" t="s">
        <v>421</v>
      </c>
      <c r="H39" s="32" t="s">
        <v>516</v>
      </c>
      <c r="I39" s="23" t="s">
        <v>505</v>
      </c>
      <c r="J39" s="23" t="s">
        <v>504</v>
      </c>
      <c r="K39" s="23" t="s">
        <v>507</v>
      </c>
      <c r="AA39" s="25">
        <v>18</v>
      </c>
      <c r="AB39" s="25">
        <v>41</v>
      </c>
      <c r="AC39" s="81" t="str">
        <f>IF(様式第２３号!M43="","",様式第２３号!M43)</f>
        <v/>
      </c>
      <c r="AD39" s="5" t="str">
        <f>IF(COUNTIF($AC$1:AC39,AC39)&gt;1,"重複","OK")</f>
        <v>重複</v>
      </c>
      <c r="AE39" s="5" t="str">
        <f t="shared" si="0"/>
        <v/>
      </c>
      <c r="AF39" s="26" t="str">
        <f t="array" ref="AF39">IFERROR(INDEX(AE:AE,SMALL(IF(AE:AE&lt;&gt;"",ROW(AE:AE)),ROW())),"")</f>
        <v/>
      </c>
      <c r="AH39" s="33"/>
      <c r="AI39" s="5"/>
      <c r="AJ39" s="5"/>
      <c r="AK39" s="5"/>
      <c r="AL39" s="5"/>
      <c r="AM39" s="5"/>
      <c r="AN39" s="5"/>
      <c r="AO39" s="5"/>
      <c r="AP39" s="5"/>
      <c r="AQ39" s="5"/>
      <c r="AR39" s="5"/>
      <c r="AS39" s="5"/>
      <c r="AT39" s="5"/>
      <c r="AU39" s="5"/>
      <c r="AV39" s="46"/>
      <c r="AW39" s="46"/>
      <c r="AX39" s="46"/>
      <c r="AY39" s="5"/>
      <c r="AZ39" s="5"/>
      <c r="BA39" s="5"/>
      <c r="BB39" s="5"/>
      <c r="BC39" s="5"/>
      <c r="BD39" s="5"/>
      <c r="BE39" s="5"/>
      <c r="BF39" s="5"/>
      <c r="BG39" s="5"/>
      <c r="BH39" s="5"/>
      <c r="BI39" s="5"/>
      <c r="BJ39" s="5"/>
      <c r="BK39" s="5"/>
      <c r="BL39" s="5"/>
      <c r="BM39" s="5"/>
      <c r="BN39" s="5"/>
      <c r="BO39" s="5"/>
      <c r="BP39" s="5"/>
      <c r="BQ39" s="5"/>
      <c r="BR39" s="5"/>
      <c r="BS39" s="30" t="str">
        <f>IF(金物・A工法一覧表!$D$13="","",金物・A工法一覧表!$D$13)</f>
        <v/>
      </c>
      <c r="BT39" s="5" t="str">
        <f>IF(COUNTIF($BS$1:BS39,BS39)&gt;1,"重複","OK")</f>
        <v>重複</v>
      </c>
      <c r="BU39" s="5" t="str">
        <f t="shared" si="7"/>
        <v/>
      </c>
      <c r="BV39" s="29" t="str">
        <f t="array" ref="BV39">IFERROR(INDEX(BU:BU,SMALL(IF(BU:BU&lt;&gt;"",ROW(BU:BU)),ROW())),"")</f>
        <v/>
      </c>
      <c r="BW39" s="50" t="str">
        <f>$BS39</f>
        <v/>
      </c>
      <c r="BX39" s="5" t="str">
        <f>IF(COUNTIF($BW$1:BW39,BW39)&gt;1,"重複","OK")</f>
        <v>重複</v>
      </c>
      <c r="BY39" s="5" t="str">
        <f t="shared" si="8"/>
        <v/>
      </c>
      <c r="BZ39" s="29" t="str">
        <f t="array" ref="BZ39">IFERROR(INDEX(BY:BY,SMALL(IF(BY:BY&lt;&gt;"",ROW(BY:BY)),ROW())),"")</f>
        <v/>
      </c>
    </row>
    <row r="40" spans="1:78" ht="23.25" customHeight="1">
      <c r="A40" s="23"/>
      <c r="B40" s="23" t="s">
        <v>517</v>
      </c>
      <c r="C40" s="31">
        <v>3.64</v>
      </c>
      <c r="D40" s="23" t="s">
        <v>510</v>
      </c>
      <c r="E40" s="23" t="s">
        <v>406</v>
      </c>
      <c r="F40" s="23" t="s">
        <v>413</v>
      </c>
      <c r="G40" s="23" t="s">
        <v>421</v>
      </c>
      <c r="H40" s="32" t="s">
        <v>518</v>
      </c>
      <c r="I40" s="23" t="s">
        <v>519</v>
      </c>
      <c r="J40" s="23" t="s">
        <v>504</v>
      </c>
      <c r="K40" s="23" t="s">
        <v>504</v>
      </c>
      <c r="AA40" s="25">
        <v>17</v>
      </c>
      <c r="AB40" s="25">
        <v>42</v>
      </c>
      <c r="AC40" s="81" t="str">
        <f>IF(様式第２３号!M44="","",様式第２３号!M44)</f>
        <v/>
      </c>
      <c r="AD40" s="5" t="str">
        <f>IF(COUNTIF($AC$1:AC40,AC40)&gt;1,"重複","OK")</f>
        <v>重複</v>
      </c>
      <c r="AE40" s="5" t="str">
        <f t="shared" si="0"/>
        <v/>
      </c>
      <c r="AF40" s="26" t="str">
        <f t="array" ref="AF40">IFERROR(INDEX(AE:AE,SMALL(IF(AE:AE&lt;&gt;"",ROW(AE:AE)),ROW())),"")</f>
        <v/>
      </c>
      <c r="AH40" s="42"/>
      <c r="AI40" s="43"/>
      <c r="AJ40" s="43"/>
      <c r="AK40" s="43"/>
      <c r="AL40" s="43"/>
      <c r="AM40" s="43"/>
      <c r="AN40" s="43"/>
      <c r="AO40" s="43"/>
      <c r="AP40" s="43"/>
      <c r="AQ40" s="43"/>
      <c r="AR40" s="43"/>
      <c r="AS40" s="43"/>
      <c r="AT40" s="43"/>
      <c r="AU40" s="43"/>
      <c r="AV40" s="47"/>
      <c r="AW40" s="47"/>
      <c r="AX40" s="47"/>
      <c r="AY40" s="43"/>
      <c r="AZ40" s="43"/>
      <c r="BA40" s="43"/>
      <c r="BB40" s="43"/>
      <c r="BC40" s="43"/>
      <c r="BD40" s="43"/>
      <c r="BE40" s="43"/>
      <c r="BF40" s="43"/>
      <c r="BG40" s="43"/>
      <c r="BH40" s="43"/>
      <c r="BI40" s="43"/>
      <c r="BJ40" s="43"/>
      <c r="BK40" s="43"/>
      <c r="BL40" s="43"/>
      <c r="BM40" s="43"/>
      <c r="BN40" s="43"/>
      <c r="BO40" s="43"/>
      <c r="BP40" s="43"/>
      <c r="BQ40" s="43"/>
      <c r="BR40" s="43"/>
      <c r="BS40" s="36" t="str">
        <f>IF(金物・A工法一覧表!$E$13="","",金物・A工法一覧表!$E$13)</f>
        <v/>
      </c>
      <c r="BT40" s="5" t="str">
        <f>IF(COUNTIF($BS$1:BS40,BS40)&gt;1,"重複","OK")</f>
        <v>重複</v>
      </c>
      <c r="BU40" s="5" t="str">
        <f t="shared" si="7"/>
        <v/>
      </c>
      <c r="BV40" s="29" t="str">
        <f t="array" ref="BV40">IFERROR(INDEX(BU:BU,SMALL(IF(BU:BU&lt;&gt;"",ROW(BU:BU)),ROW())),"")</f>
        <v/>
      </c>
      <c r="BW40" s="51" t="str">
        <f>$BS40</f>
        <v/>
      </c>
      <c r="BX40" s="5" t="str">
        <f>IF(COUNTIF($BW$1:BW40,BW40)&gt;1,"重複","OK")</f>
        <v>重複</v>
      </c>
      <c r="BY40" s="5" t="str">
        <f t="shared" si="8"/>
        <v/>
      </c>
      <c r="BZ40" s="29" t="str">
        <f t="array" ref="BZ40">IFERROR(INDEX(BY:BY,SMALL(IF(BY:BY&lt;&gt;"",ROW(BY:BY)),ROW())),"")</f>
        <v/>
      </c>
    </row>
    <row r="41" spans="1:78" ht="23.25" customHeight="1">
      <c r="A41" s="23"/>
      <c r="B41" s="23" t="s">
        <v>520</v>
      </c>
      <c r="C41" s="31">
        <v>1.56</v>
      </c>
      <c r="D41" s="23" t="s">
        <v>510</v>
      </c>
      <c r="E41" s="23" t="s">
        <v>406</v>
      </c>
      <c r="F41" s="23" t="s">
        <v>413</v>
      </c>
      <c r="G41" s="23" t="s">
        <v>421</v>
      </c>
      <c r="H41" s="32" t="s">
        <v>521</v>
      </c>
      <c r="I41" s="23" t="s">
        <v>519</v>
      </c>
      <c r="J41" s="23" t="s">
        <v>466</v>
      </c>
      <c r="K41" s="23" t="s">
        <v>381</v>
      </c>
      <c r="AA41" s="25">
        <v>16</v>
      </c>
      <c r="AB41" s="25">
        <v>43</v>
      </c>
      <c r="AC41" s="81" t="str">
        <f>IF(様式第２３号!M45="","",様式第２３号!M45)</f>
        <v/>
      </c>
      <c r="AD41" s="5" t="str">
        <f>IF(COUNTIF($AC$1:AC41,AC41)&gt;1,"重複","OK")</f>
        <v>重複</v>
      </c>
      <c r="AE41" s="5" t="str">
        <f t="shared" si="0"/>
        <v/>
      </c>
      <c r="AF41" s="26" t="str">
        <f t="array" ref="AF41">IFERROR(INDEX(AE:AE,SMALL(IF(AE:AE&lt;&gt;"",ROW(AE:AE)),ROW())),"")</f>
        <v/>
      </c>
      <c r="AH41" s="27" t="s">
        <v>522</v>
      </c>
      <c r="AI41" s="38"/>
      <c r="AJ41" s="38"/>
      <c r="AK41" s="38"/>
      <c r="AL41" s="38"/>
      <c r="AM41" s="38"/>
      <c r="AN41" s="38"/>
      <c r="AO41" s="38"/>
      <c r="AP41" s="38"/>
      <c r="AQ41" s="38"/>
      <c r="AR41" s="38"/>
      <c r="AS41" s="38"/>
      <c r="AT41" s="38"/>
      <c r="AU41" s="38"/>
      <c r="AV41" s="45"/>
      <c r="AW41" s="45"/>
      <c r="AX41" s="45"/>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49" t="str">
        <f>IF(金物・A工法一覧表!$B$14="","",金物・A工法一覧表!$B$14)</f>
        <v/>
      </c>
      <c r="BX41" s="5" t="str">
        <f>IF(COUNTIF($BW$1:BW41,BW41)&gt;1,"重複","OK")</f>
        <v>重複</v>
      </c>
      <c r="BY41" s="5" t="str">
        <f t="shared" si="8"/>
        <v/>
      </c>
      <c r="BZ41" s="29" t="str">
        <f t="array" ref="BZ41">IFERROR(INDEX(BY:BY,SMALL(IF(BY:BY&lt;&gt;"",ROW(BY:BY)),ROW())),"")</f>
        <v/>
      </c>
    </row>
    <row r="42" spans="1:78" ht="23.25" customHeight="1">
      <c r="A42" s="23"/>
      <c r="B42" s="23" t="s">
        <v>523</v>
      </c>
      <c r="C42" s="48" t="s">
        <v>524</v>
      </c>
      <c r="D42" s="23" t="s">
        <v>510</v>
      </c>
      <c r="E42" s="23" t="s">
        <v>406</v>
      </c>
      <c r="F42" s="23" t="s">
        <v>378</v>
      </c>
      <c r="G42" s="23" t="s">
        <v>379</v>
      </c>
      <c r="H42" s="32" t="s">
        <v>525</v>
      </c>
      <c r="I42" s="23" t="s">
        <v>434</v>
      </c>
      <c r="J42" s="23" t="s">
        <v>504</v>
      </c>
      <c r="K42" s="23" t="s">
        <v>504</v>
      </c>
      <c r="Z42" s="5"/>
      <c r="AA42" s="25">
        <v>15</v>
      </c>
      <c r="AB42" s="25">
        <v>44</v>
      </c>
      <c r="AC42" s="81" t="str">
        <f>IF(様式第２３号!M46="","",様式第２３号!M46)</f>
        <v/>
      </c>
      <c r="AD42" s="5" t="str">
        <f>IF(COUNTIF($AC$1:AC42,AC42)&gt;1,"重複","OK")</f>
        <v>重複</v>
      </c>
      <c r="AE42" s="5" t="str">
        <f t="shared" si="0"/>
        <v/>
      </c>
      <c r="AF42" s="26" t="str">
        <f t="array" ref="AF42">IFERROR(INDEX(AE:AE,SMALL(IF(AE:AE&lt;&gt;"",ROW(AE:AE)),ROW())),"")</f>
        <v/>
      </c>
      <c r="AH42" s="33"/>
      <c r="AI42" s="5"/>
      <c r="AJ42" s="5"/>
      <c r="AK42" s="5"/>
      <c r="AL42" s="5"/>
      <c r="AM42" s="5"/>
      <c r="AN42" s="5"/>
      <c r="AO42" s="5"/>
      <c r="AP42" s="5"/>
      <c r="AQ42" s="5"/>
      <c r="AR42" s="5"/>
      <c r="AS42" s="5"/>
      <c r="AT42" s="5"/>
      <c r="AU42" s="5"/>
      <c r="AV42" s="46"/>
      <c r="AW42" s="46"/>
      <c r="AX42" s="46"/>
      <c r="AY42" s="5"/>
      <c r="AZ42" s="5"/>
      <c r="BA42" s="5"/>
      <c r="BB42" s="5"/>
      <c r="BC42" s="5"/>
      <c r="BD42" s="5"/>
      <c r="BE42" s="5"/>
      <c r="BF42" s="5"/>
      <c r="BG42" s="5"/>
      <c r="BH42" s="5"/>
      <c r="BI42" s="5"/>
      <c r="BJ42" s="5"/>
      <c r="BK42" s="5"/>
      <c r="BL42" s="5"/>
      <c r="BM42" s="5"/>
      <c r="BN42" s="5"/>
      <c r="BO42" s="5"/>
      <c r="BP42" s="5"/>
      <c r="BQ42" s="5"/>
      <c r="BR42" s="5"/>
      <c r="BS42" s="5"/>
      <c r="BT42" s="5"/>
      <c r="BU42" s="5"/>
      <c r="BV42" s="5"/>
      <c r="BW42" s="50" t="str">
        <f>IF(金物・A工法一覧表!$C$14="","",金物・A工法一覧表!$C$14)</f>
        <v/>
      </c>
      <c r="BX42" s="5" t="str">
        <f>IF(COUNTIF($BW$1:BW42,BW42)&gt;1,"重複","OK")</f>
        <v>重複</v>
      </c>
      <c r="BY42" s="5" t="str">
        <f t="shared" si="8"/>
        <v/>
      </c>
      <c r="BZ42" s="29" t="str">
        <f t="array" ref="BZ42">IFERROR(INDEX(BY:BY,SMALL(IF(BY:BY&lt;&gt;"",ROW(BY:BY)),ROW())),"")</f>
        <v/>
      </c>
    </row>
    <row r="43" spans="1:78" ht="23.25" customHeight="1">
      <c r="A43" s="23"/>
      <c r="B43" s="23" t="s">
        <v>526</v>
      </c>
      <c r="C43" s="31">
        <v>3.64</v>
      </c>
      <c r="D43" s="23" t="s">
        <v>510</v>
      </c>
      <c r="E43" s="23" t="s">
        <v>406</v>
      </c>
      <c r="F43" s="23" t="s">
        <v>413</v>
      </c>
      <c r="G43" s="23" t="s">
        <v>421</v>
      </c>
      <c r="H43" s="32" t="s">
        <v>527</v>
      </c>
      <c r="I43" s="23" t="s">
        <v>519</v>
      </c>
      <c r="J43" s="23" t="s">
        <v>424</v>
      </c>
      <c r="K43" s="23" t="s">
        <v>505</v>
      </c>
      <c r="Z43" s="5"/>
      <c r="AA43" s="25">
        <v>14</v>
      </c>
      <c r="AB43" s="25">
        <v>45</v>
      </c>
      <c r="AC43" s="81" t="str">
        <f>IF(様式第２３号!M47="","",様式第２３号!M47)</f>
        <v/>
      </c>
      <c r="AD43" s="5" t="str">
        <f>IF(COUNTIF($AC$1:AC43,AC43)&gt;1,"重複","OK")</f>
        <v>重複</v>
      </c>
      <c r="AE43" s="5" t="str">
        <f t="shared" si="0"/>
        <v/>
      </c>
      <c r="AF43" s="26" t="str">
        <f t="array" ref="AF43">IFERROR(INDEX(AE:AE,SMALL(IF(AE:AE&lt;&gt;"",ROW(AE:AE)),ROW())),"")</f>
        <v/>
      </c>
      <c r="AH43" s="33"/>
      <c r="AI43" s="5"/>
      <c r="AJ43" s="5"/>
      <c r="AK43" s="5"/>
      <c r="AL43" s="5"/>
      <c r="AM43" s="5"/>
      <c r="AN43" s="5"/>
      <c r="AO43" s="5"/>
      <c r="AP43" s="5"/>
      <c r="AQ43" s="5"/>
      <c r="AR43" s="5"/>
      <c r="AS43" s="5"/>
      <c r="AT43" s="5"/>
      <c r="AU43" s="5"/>
      <c r="AV43" s="46"/>
      <c r="AW43" s="46"/>
      <c r="AX43" s="46"/>
      <c r="AY43" s="5"/>
      <c r="AZ43" s="5"/>
      <c r="BA43" s="5"/>
      <c r="BB43" s="5"/>
      <c r="BC43" s="5"/>
      <c r="BD43" s="5"/>
      <c r="BE43" s="5"/>
      <c r="BF43" s="5"/>
      <c r="BG43" s="5"/>
      <c r="BH43" s="5"/>
      <c r="BI43" s="5"/>
      <c r="BJ43" s="5"/>
      <c r="BK43" s="5"/>
      <c r="BL43" s="5"/>
      <c r="BM43" s="5"/>
      <c r="BN43" s="5"/>
      <c r="BO43" s="5"/>
      <c r="BP43" s="5"/>
      <c r="BQ43" s="5"/>
      <c r="BR43" s="5"/>
      <c r="BS43" s="5"/>
      <c r="BT43" s="5"/>
      <c r="BU43" s="5"/>
      <c r="BV43" s="5"/>
      <c r="BW43" s="50" t="str">
        <f>IF(金物・A工法一覧表!$D$14="","",金物・A工法一覧表!$D$14)</f>
        <v/>
      </c>
      <c r="BX43" s="5" t="str">
        <f>IF(COUNTIF($BW$1:BW43,BW43)&gt;1,"重複","OK")</f>
        <v>重複</v>
      </c>
      <c r="BY43" s="5" t="str">
        <f t="shared" si="8"/>
        <v/>
      </c>
      <c r="BZ43" s="29" t="str">
        <f t="array" ref="BZ43">IFERROR(INDEX(BY:BY,SMALL(IF(BY:BY&lt;&gt;"",ROW(BY:BY)),ROW())),"")</f>
        <v/>
      </c>
    </row>
    <row r="44" spans="1:78" ht="23.25" customHeight="1">
      <c r="A44" s="23"/>
      <c r="B44" s="23" t="s">
        <v>528</v>
      </c>
      <c r="C44" s="31">
        <v>2.6</v>
      </c>
      <c r="D44" s="23" t="s">
        <v>510</v>
      </c>
      <c r="E44" s="23" t="s">
        <v>406</v>
      </c>
      <c r="F44" s="23" t="s">
        <v>413</v>
      </c>
      <c r="G44" s="23" t="s">
        <v>421</v>
      </c>
      <c r="H44" s="23" t="s">
        <v>453</v>
      </c>
      <c r="I44" s="23" t="s">
        <v>519</v>
      </c>
      <c r="J44" s="23" t="s">
        <v>529</v>
      </c>
      <c r="K44" s="23" t="s">
        <v>381</v>
      </c>
      <c r="Z44" s="5"/>
      <c r="AA44" s="25">
        <v>13</v>
      </c>
      <c r="AB44" s="25">
        <v>46</v>
      </c>
      <c r="AC44" s="81" t="str">
        <f>IF(様式第２３号!M48="","",様式第２３号!M48)</f>
        <v/>
      </c>
      <c r="AD44" s="5" t="str">
        <f>IF(COUNTIF($AC$1:AC44,AC44)&gt;1,"重複","OK")</f>
        <v>重複</v>
      </c>
      <c r="AE44" s="5" t="str">
        <f t="shared" si="0"/>
        <v/>
      </c>
      <c r="AF44" s="26" t="str">
        <f t="array" ref="AF44">IFERROR(INDEX(AE:AE,SMALL(IF(AE:AE&lt;&gt;"",ROW(AE:AE)),ROW())),"")</f>
        <v/>
      </c>
      <c r="AH44" s="42"/>
      <c r="AI44" s="43"/>
      <c r="AJ44" s="43"/>
      <c r="AK44" s="43"/>
      <c r="AL44" s="43"/>
      <c r="AM44" s="43"/>
      <c r="AN44" s="43"/>
      <c r="AO44" s="43"/>
      <c r="AP44" s="43"/>
      <c r="AQ44" s="43"/>
      <c r="AR44" s="43"/>
      <c r="AS44" s="43"/>
      <c r="AT44" s="43"/>
      <c r="AU44" s="43"/>
      <c r="AV44" s="47"/>
      <c r="AW44" s="47"/>
      <c r="AX44" s="47"/>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51" t="str">
        <f>IF(金物・A工法一覧表!$E$14="","",金物・A工法一覧表!$E$14)</f>
        <v/>
      </c>
      <c r="BX44" s="5" t="str">
        <f>IF(COUNTIF($BW$1:BW44,BW44)&gt;1,"重複","OK")</f>
        <v>重複</v>
      </c>
      <c r="BY44" s="5" t="str">
        <f t="shared" si="8"/>
        <v/>
      </c>
      <c r="BZ44" s="29" t="str">
        <f t="array" ref="BZ44">IFERROR(INDEX(BY:BY,SMALL(IF(BY:BY&lt;&gt;"",ROW(BY:BY)),ROW())),"")</f>
        <v/>
      </c>
    </row>
    <row r="45" spans="1:78" ht="23.25" customHeight="1">
      <c r="A45" s="23"/>
      <c r="B45" s="23" t="s">
        <v>530</v>
      </c>
      <c r="C45" s="31">
        <v>1.56</v>
      </c>
      <c r="D45" s="23" t="s">
        <v>510</v>
      </c>
      <c r="E45" s="23" t="s">
        <v>406</v>
      </c>
      <c r="F45" s="23" t="s">
        <v>413</v>
      </c>
      <c r="G45" s="23" t="s">
        <v>421</v>
      </c>
      <c r="H45" s="23" t="s">
        <v>453</v>
      </c>
      <c r="I45" s="23" t="s">
        <v>519</v>
      </c>
      <c r="J45" s="23" t="s">
        <v>440</v>
      </c>
      <c r="K45" s="23" t="s">
        <v>531</v>
      </c>
      <c r="Z45" s="5"/>
      <c r="AA45" s="25">
        <v>12</v>
      </c>
      <c r="AB45" s="25">
        <v>47</v>
      </c>
      <c r="AC45" s="81" t="str">
        <f>IF(様式第２３号!M49="","",様式第２３号!M49)</f>
        <v/>
      </c>
      <c r="AD45" s="5" t="str">
        <f>IF(COUNTIF($AC$1:AC45,AC45)&gt;1,"重複","OK")</f>
        <v>重複</v>
      </c>
      <c r="AE45" s="5" t="str">
        <f t="shared" si="0"/>
        <v/>
      </c>
      <c r="AF45" s="26" t="str">
        <f t="array" ref="AF45">IFERROR(INDEX(AE:AE,SMALL(IF(AE:AE&lt;&gt;"",ROW(AE:AE)),ROW())),"")</f>
        <v/>
      </c>
    </row>
    <row r="46" spans="1:78" ht="23.25" customHeight="1">
      <c r="A46" s="23"/>
      <c r="B46" s="23" t="s">
        <v>505</v>
      </c>
      <c r="C46" s="23" t="s">
        <v>531</v>
      </c>
      <c r="D46" s="23" t="s">
        <v>493</v>
      </c>
      <c r="E46" s="23" t="s">
        <v>531</v>
      </c>
      <c r="F46" s="23" t="s">
        <v>506</v>
      </c>
      <c r="G46" s="23" t="s">
        <v>507</v>
      </c>
      <c r="H46" s="23" t="s">
        <v>381</v>
      </c>
      <c r="I46" s="23" t="s">
        <v>507</v>
      </c>
      <c r="J46" s="23" t="s">
        <v>505</v>
      </c>
      <c r="K46" s="23" t="s">
        <v>493</v>
      </c>
      <c r="Z46" s="5"/>
      <c r="AA46" s="25">
        <v>11</v>
      </c>
      <c r="AB46" s="25">
        <v>48</v>
      </c>
      <c r="AC46" s="81" t="str">
        <f>IF(様式第２３号!M50="","",様式第２３号!M50)</f>
        <v/>
      </c>
      <c r="AD46" s="5" t="str">
        <f>IF(COUNTIF($AC$1:AC46,AC46)&gt;1,"重複","OK")</f>
        <v>重複</v>
      </c>
      <c r="AE46" s="5" t="str">
        <f t="shared" si="0"/>
        <v/>
      </c>
      <c r="AF46" s="26" t="str">
        <f t="array" ref="AF46">IFERROR(INDEX(AE:AE,SMALL(IF(AE:AE&lt;&gt;"",ROW(AE:AE)),ROW())),"")</f>
        <v/>
      </c>
    </row>
    <row r="47" spans="1:78" ht="23.25" customHeight="1">
      <c r="A47" s="23"/>
      <c r="B47" s="23" t="s">
        <v>532</v>
      </c>
      <c r="C47" s="31">
        <v>5.2</v>
      </c>
      <c r="D47" s="23" t="s">
        <v>510</v>
      </c>
      <c r="E47" s="23" t="s">
        <v>462</v>
      </c>
      <c r="F47" s="23" t="s">
        <v>413</v>
      </c>
      <c r="G47" s="23" t="s">
        <v>421</v>
      </c>
      <c r="H47" s="32" t="s">
        <v>422</v>
      </c>
      <c r="I47" s="23" t="s">
        <v>498</v>
      </c>
      <c r="J47" s="23" t="s">
        <v>504</v>
      </c>
      <c r="K47" s="23" t="s">
        <v>505</v>
      </c>
      <c r="Z47" s="5"/>
      <c r="AA47" s="25">
        <v>10</v>
      </c>
      <c r="AB47" s="25">
        <v>49</v>
      </c>
      <c r="AC47" s="81" t="str">
        <f>IF(様式第２３号!M51="","",様式第２３号!M51)</f>
        <v/>
      </c>
      <c r="AD47" s="5" t="str">
        <f>IF(COUNTIF($AC$1:AC47,AC47)&gt;1,"重複","OK")</f>
        <v>重複</v>
      </c>
      <c r="AE47" s="5" t="str">
        <f t="shared" si="0"/>
        <v/>
      </c>
      <c r="AF47" s="26" t="str">
        <f t="array" ref="AF47">IFERROR(INDEX(AE:AE,SMALL(IF(AE:AE&lt;&gt;"",ROW(AE:AE)),ROW())),"")</f>
        <v/>
      </c>
    </row>
    <row r="48" spans="1:78" ht="23.25" customHeight="1">
      <c r="A48" s="23"/>
      <c r="B48" s="23" t="s">
        <v>533</v>
      </c>
      <c r="C48" s="31">
        <v>4.68</v>
      </c>
      <c r="D48" s="23" t="s">
        <v>510</v>
      </c>
      <c r="E48" s="23" t="s">
        <v>462</v>
      </c>
      <c r="F48" s="23" t="s">
        <v>413</v>
      </c>
      <c r="G48" s="23" t="s">
        <v>379</v>
      </c>
      <c r="H48" s="23" t="s">
        <v>453</v>
      </c>
      <c r="I48" s="23" t="s">
        <v>466</v>
      </c>
      <c r="J48" s="23" t="s">
        <v>381</v>
      </c>
      <c r="K48" s="23" t="s">
        <v>498</v>
      </c>
      <c r="Z48" s="5"/>
      <c r="AA48" s="25">
        <v>9</v>
      </c>
      <c r="AB48" s="25">
        <v>50</v>
      </c>
      <c r="AC48" s="81" t="str">
        <f>IF(様式第２３号!M52="","",様式第２３号!M52)</f>
        <v/>
      </c>
      <c r="AD48" s="5" t="str">
        <f>IF(COUNTIF($AC$1:AC48,AC48)&gt;1,"重複","OK")</f>
        <v>重複</v>
      </c>
      <c r="AE48" s="5" t="str">
        <f t="shared" si="0"/>
        <v/>
      </c>
      <c r="AF48" s="26" t="str">
        <f t="array" ref="AF48">IFERROR(INDEX(AE:AE,SMALL(IF(AE:AE&lt;&gt;"",ROW(AE:AE)),ROW())),"")</f>
        <v/>
      </c>
    </row>
    <row r="49" spans="1:32" ht="23.25" customHeight="1">
      <c r="A49" s="23"/>
      <c r="B49" s="23" t="s">
        <v>534</v>
      </c>
      <c r="C49" s="31">
        <v>2.08</v>
      </c>
      <c r="D49" s="23" t="s">
        <v>510</v>
      </c>
      <c r="E49" s="23" t="s">
        <v>462</v>
      </c>
      <c r="F49" s="23" t="s">
        <v>413</v>
      </c>
      <c r="G49" s="23" t="s">
        <v>421</v>
      </c>
      <c r="H49" s="23" t="s">
        <v>453</v>
      </c>
      <c r="I49" s="23" t="s">
        <v>466</v>
      </c>
      <c r="J49" s="23" t="s">
        <v>498</v>
      </c>
      <c r="K49" s="23" t="s">
        <v>531</v>
      </c>
      <c r="Z49" s="5"/>
      <c r="AA49" s="25">
        <v>8</v>
      </c>
      <c r="AB49" s="25">
        <v>51</v>
      </c>
      <c r="AC49" s="81" t="str">
        <f>IF(様式第２３号!M53="","",様式第２３号!M53)</f>
        <v/>
      </c>
      <c r="AD49" s="5" t="str">
        <f>IF(COUNTIF($AC$1:AC49,AC49)&gt;1,"重複","OK")</f>
        <v>重複</v>
      </c>
      <c r="AE49" s="5" t="str">
        <f t="shared" si="0"/>
        <v/>
      </c>
      <c r="AF49" s="26" t="str">
        <f t="array" ref="AF49">IFERROR(INDEX(AE:AE,SMALL(IF(AE:AE&lt;&gt;"",ROW(AE:AE)),ROW())),"")</f>
        <v/>
      </c>
    </row>
    <row r="50" spans="1:32" ht="23.25" customHeight="1">
      <c r="A50" s="23"/>
      <c r="B50" s="23" t="s">
        <v>535</v>
      </c>
      <c r="C50" s="31">
        <v>2.08</v>
      </c>
      <c r="D50" s="23" t="s">
        <v>510</v>
      </c>
      <c r="E50" s="23" t="s">
        <v>462</v>
      </c>
      <c r="F50" s="23" t="s">
        <v>413</v>
      </c>
      <c r="G50" s="23" t="s">
        <v>421</v>
      </c>
      <c r="H50" s="32" t="s">
        <v>536</v>
      </c>
      <c r="I50" s="23" t="s">
        <v>537</v>
      </c>
      <c r="J50" s="23" t="s">
        <v>466</v>
      </c>
      <c r="K50" s="23" t="s">
        <v>531</v>
      </c>
      <c r="Z50" s="5"/>
      <c r="AA50" s="25">
        <v>7</v>
      </c>
      <c r="AB50" s="25">
        <v>52</v>
      </c>
      <c r="AC50" s="81" t="str">
        <f>IF(様式第２３号!M54="","",様式第２３号!M54)</f>
        <v/>
      </c>
      <c r="AD50" s="5" t="str">
        <f>IF(COUNTIF($AC$1:AC50,AC50)&gt;1,"重複","OK")</f>
        <v>重複</v>
      </c>
      <c r="AE50" s="5" t="str">
        <f t="shared" si="0"/>
        <v/>
      </c>
      <c r="AF50" s="26" t="str">
        <f t="array" ref="AF50">IFERROR(INDEX(AE:AE,SMALL(IF(AE:AE&lt;&gt;"",ROW(AE:AE)),ROW())),"")</f>
        <v/>
      </c>
    </row>
    <row r="51" spans="1:32" ht="23.25" customHeight="1">
      <c r="A51" s="23"/>
      <c r="B51" s="23" t="s">
        <v>538</v>
      </c>
      <c r="C51" s="31">
        <v>5.2</v>
      </c>
      <c r="D51" s="23" t="s">
        <v>510</v>
      </c>
      <c r="E51" s="23" t="s">
        <v>462</v>
      </c>
      <c r="F51" s="23" t="s">
        <v>413</v>
      </c>
      <c r="G51" s="23" t="s">
        <v>379</v>
      </c>
      <c r="H51" s="23" t="s">
        <v>453</v>
      </c>
      <c r="I51" s="23" t="s">
        <v>424</v>
      </c>
      <c r="J51" s="23" t="s">
        <v>531</v>
      </c>
      <c r="K51" s="23" t="s">
        <v>531</v>
      </c>
      <c r="Z51" s="5"/>
      <c r="AA51" s="25">
        <v>6</v>
      </c>
      <c r="AB51" s="25">
        <v>53</v>
      </c>
      <c r="AC51" s="81" t="str">
        <f>IF(様式第２３号!M55="","",様式第２３号!M55)</f>
        <v/>
      </c>
      <c r="AD51" s="5" t="str">
        <f>IF(COUNTIF($AC$1:AC51,AC51)&gt;1,"重複","OK")</f>
        <v>重複</v>
      </c>
      <c r="AE51" s="5" t="str">
        <f t="shared" si="0"/>
        <v/>
      </c>
      <c r="AF51" s="26" t="str">
        <f t="array" ref="AF51">IFERROR(INDEX(AE:AE,SMALL(IF(AE:AE&lt;&gt;"",ROW(AE:AE)),ROW())),"")</f>
        <v/>
      </c>
    </row>
    <row r="52" spans="1:32" ht="23.25" customHeight="1">
      <c r="A52" s="23"/>
      <c r="B52" s="23" t="s">
        <v>539</v>
      </c>
      <c r="C52" s="31">
        <v>4.16</v>
      </c>
      <c r="D52" s="23" t="s">
        <v>510</v>
      </c>
      <c r="E52" s="23" t="s">
        <v>462</v>
      </c>
      <c r="F52" s="23" t="s">
        <v>413</v>
      </c>
      <c r="G52" s="23" t="s">
        <v>421</v>
      </c>
      <c r="H52" s="23" t="s">
        <v>453</v>
      </c>
      <c r="I52" s="23" t="s">
        <v>424</v>
      </c>
      <c r="J52" s="23" t="s">
        <v>505</v>
      </c>
      <c r="K52" s="23" t="s">
        <v>493</v>
      </c>
      <c r="Z52" s="5"/>
      <c r="AA52" s="25">
        <v>5</v>
      </c>
      <c r="AB52" s="25">
        <v>54</v>
      </c>
      <c r="AC52" s="81" t="str">
        <f>IF(様式第２３号!M56="","",様式第２３号!M56)</f>
        <v/>
      </c>
      <c r="AD52" s="5" t="str">
        <f>IF(COUNTIF($AC$1:AC52,AC52)&gt;1,"重複","OK")</f>
        <v>重複</v>
      </c>
      <c r="AE52" s="5" t="str">
        <f t="shared" si="0"/>
        <v/>
      </c>
      <c r="AF52" s="26" t="str">
        <f t="array" ref="AF52">IFERROR(INDEX(AE:AE,SMALL(IF(AE:AE&lt;&gt;"",ROW(AE:AE)),ROW())),"")</f>
        <v/>
      </c>
    </row>
    <row r="53" spans="1:32" ht="23.25" customHeight="1">
      <c r="A53" s="23"/>
      <c r="B53" s="23" t="s">
        <v>540</v>
      </c>
      <c r="C53" s="31">
        <v>4.16</v>
      </c>
      <c r="D53" s="23" t="s">
        <v>510</v>
      </c>
      <c r="E53" s="23" t="s">
        <v>462</v>
      </c>
      <c r="F53" s="23" t="s">
        <v>413</v>
      </c>
      <c r="G53" s="23" t="s">
        <v>421</v>
      </c>
      <c r="H53" s="23" t="s">
        <v>453</v>
      </c>
      <c r="I53" s="23" t="s">
        <v>519</v>
      </c>
      <c r="J53" s="23" t="s">
        <v>424</v>
      </c>
      <c r="K53" s="23" t="s">
        <v>381</v>
      </c>
      <c r="AA53" s="25">
        <v>4</v>
      </c>
      <c r="AB53" s="25">
        <v>55</v>
      </c>
      <c r="AC53" s="81" t="str">
        <f>IF(様式第２３号!M57="","",様式第２３号!M57)</f>
        <v/>
      </c>
      <c r="AD53" s="5" t="str">
        <f>IF(COUNTIF($AC$1:AC53,AC53)&gt;1,"重複","OK")</f>
        <v>重複</v>
      </c>
      <c r="AE53" s="5" t="str">
        <f t="shared" si="0"/>
        <v/>
      </c>
      <c r="AF53" s="26" t="str">
        <f t="array" ref="AF53">IFERROR(INDEX(AE:AE,SMALL(IF(AE:AE&lt;&gt;"",ROW(AE:AE)),ROW())),"")</f>
        <v/>
      </c>
    </row>
    <row r="54" spans="1:32" ht="23.25" customHeight="1">
      <c r="A54" s="23"/>
      <c r="B54" s="23" t="s">
        <v>541</v>
      </c>
      <c r="C54" s="31">
        <v>3.12</v>
      </c>
      <c r="D54" s="23" t="s">
        <v>510</v>
      </c>
      <c r="E54" s="23" t="s">
        <v>462</v>
      </c>
      <c r="F54" s="23" t="s">
        <v>413</v>
      </c>
      <c r="G54" s="23" t="s">
        <v>379</v>
      </c>
      <c r="H54" s="23" t="s">
        <v>453</v>
      </c>
      <c r="I54" s="23" t="s">
        <v>424</v>
      </c>
      <c r="J54" s="23" t="s">
        <v>466</v>
      </c>
      <c r="K54" s="23" t="s">
        <v>381</v>
      </c>
      <c r="AA54" s="25">
        <v>3</v>
      </c>
      <c r="AB54" s="25">
        <v>56</v>
      </c>
      <c r="AC54" s="81" t="str">
        <f>IF(様式第２３号!M58="","",様式第２３号!M58)</f>
        <v/>
      </c>
      <c r="AD54" s="5" t="str">
        <f>IF(COUNTIF($AC$1:AC54,AC54)&gt;1,"重複","OK")</f>
        <v>重複</v>
      </c>
      <c r="AE54" s="5" t="str">
        <f t="shared" si="0"/>
        <v/>
      </c>
      <c r="AF54" s="26" t="str">
        <f t="array" ref="AF54">IFERROR(INDEX(AE:AE,SMALL(IF(AE:AE&lt;&gt;"",ROW(AE:AE)),ROW())),"")</f>
        <v/>
      </c>
    </row>
    <row r="55" spans="1:32" ht="23.25" customHeight="1">
      <c r="A55" s="23"/>
      <c r="B55" s="23" t="s">
        <v>568</v>
      </c>
      <c r="C55" s="31">
        <v>2.6</v>
      </c>
      <c r="D55" s="23" t="s">
        <v>510</v>
      </c>
      <c r="E55" s="23" t="s">
        <v>462</v>
      </c>
      <c r="F55" s="23" t="s">
        <v>413</v>
      </c>
      <c r="G55" s="23" t="s">
        <v>421</v>
      </c>
      <c r="H55" s="23" t="s">
        <v>453</v>
      </c>
      <c r="I55" s="23" t="s">
        <v>424</v>
      </c>
      <c r="J55" s="23" t="s">
        <v>529</v>
      </c>
      <c r="K55" s="23" t="s">
        <v>310</v>
      </c>
      <c r="AC55" s="81"/>
      <c r="AD55" s="5"/>
      <c r="AE55" s="5"/>
      <c r="AF55" s="26"/>
    </row>
    <row r="56" spans="1:32" ht="23.25" customHeight="1">
      <c r="A56" s="23"/>
      <c r="B56" s="23" t="s">
        <v>542</v>
      </c>
      <c r="C56" s="31">
        <v>3.64</v>
      </c>
      <c r="D56" s="23" t="s">
        <v>510</v>
      </c>
      <c r="E56" s="23" t="s">
        <v>462</v>
      </c>
      <c r="F56" s="23" t="s">
        <v>413</v>
      </c>
      <c r="G56" s="23" t="s">
        <v>421</v>
      </c>
      <c r="H56" s="23" t="s">
        <v>453</v>
      </c>
      <c r="I56" s="23" t="s">
        <v>519</v>
      </c>
      <c r="J56" s="23" t="s">
        <v>529</v>
      </c>
      <c r="K56" s="23" t="s">
        <v>531</v>
      </c>
      <c r="AA56" s="25">
        <v>2</v>
      </c>
      <c r="AB56" s="25">
        <v>57</v>
      </c>
      <c r="AC56" s="81" t="str">
        <f>IF(様式第２３号!M59="","",様式第２３号!M59)</f>
        <v/>
      </c>
      <c r="AD56" s="5" t="str">
        <f>IF(COUNTIF($AC$1:AC56,AC56)&gt;1,"重複","OK")</f>
        <v>重複</v>
      </c>
      <c r="AE56" s="5" t="str">
        <f t="shared" si="0"/>
        <v/>
      </c>
      <c r="AF56" s="26" t="str">
        <f t="array" ref="AF56">IFERROR(INDEX(AE:AE,SMALL(IF(AE:AE&lt;&gt;"",ROW(AE:AE)),ROW())),"")</f>
        <v/>
      </c>
    </row>
    <row r="57" spans="1:32" ht="23.25" customHeight="1">
      <c r="A57" s="23"/>
      <c r="B57" s="23" t="s">
        <v>569</v>
      </c>
      <c r="C57" s="31">
        <v>1.56</v>
      </c>
      <c r="D57" s="23" t="s">
        <v>510</v>
      </c>
      <c r="E57" s="23" t="s">
        <v>462</v>
      </c>
      <c r="F57" s="23" t="s">
        <v>413</v>
      </c>
      <c r="G57" s="23" t="s">
        <v>421</v>
      </c>
      <c r="H57" s="23" t="s">
        <v>453</v>
      </c>
      <c r="I57" s="23" t="s">
        <v>424</v>
      </c>
      <c r="J57" s="23" t="s">
        <v>440</v>
      </c>
      <c r="K57" s="23" t="s">
        <v>310</v>
      </c>
      <c r="AC57" s="81"/>
      <c r="AD57" s="5"/>
      <c r="AE57" s="5"/>
      <c r="AF57" s="26"/>
    </row>
    <row r="58" spans="1:32" ht="23.25" customHeight="1">
      <c r="A58" s="23"/>
      <c r="B58" s="23" t="s">
        <v>543</v>
      </c>
      <c r="C58" s="31">
        <v>2.08</v>
      </c>
      <c r="D58" s="23" t="s">
        <v>510</v>
      </c>
      <c r="E58" s="23" t="s">
        <v>462</v>
      </c>
      <c r="F58" s="23" t="s">
        <v>413</v>
      </c>
      <c r="G58" s="23" t="s">
        <v>421</v>
      </c>
      <c r="H58" s="23" t="s">
        <v>453</v>
      </c>
      <c r="I58" s="23" t="s">
        <v>519</v>
      </c>
      <c r="J58" s="23" t="s">
        <v>440</v>
      </c>
      <c r="K58" s="23" t="s">
        <v>310</v>
      </c>
      <c r="AA58" s="25" t="s">
        <v>46</v>
      </c>
      <c r="AB58" s="25">
        <v>58</v>
      </c>
      <c r="AC58" s="81" t="str">
        <f>IF(様式第２３号!M60="","",様式第２３号!M60)</f>
        <v/>
      </c>
      <c r="AD58" s="5" t="str">
        <f>IF(COUNTIF($AC$1:AC58,AC58)&gt;1,"重複","OK")</f>
        <v>重複</v>
      </c>
      <c r="AE58" s="5" t="str">
        <f t="shared" si="0"/>
        <v/>
      </c>
      <c r="AF58" s="26" t="str">
        <f t="array" ref="AF58">IFERROR(INDEX(AE:AE,SMALL(IF(AE:AE&lt;&gt;"",ROW(AE:AE)),ROW())),"")</f>
        <v/>
      </c>
    </row>
    <row r="59" spans="1:32" ht="23.25" customHeight="1">
      <c r="B59" s="23" t="s">
        <v>663</v>
      </c>
      <c r="C59" s="31">
        <v>3.64</v>
      </c>
      <c r="D59" s="23" t="s">
        <v>510</v>
      </c>
      <c r="E59" s="23" t="s">
        <v>462</v>
      </c>
      <c r="F59" s="23" t="s">
        <v>413</v>
      </c>
      <c r="G59" s="23" t="s">
        <v>421</v>
      </c>
      <c r="H59" s="23" t="s">
        <v>453</v>
      </c>
      <c r="I59" s="23" t="s">
        <v>447</v>
      </c>
      <c r="J59" s="23" t="s">
        <v>310</v>
      </c>
      <c r="K59" s="23" t="s">
        <v>310</v>
      </c>
      <c r="AB59" s="25">
        <v>59</v>
      </c>
      <c r="AC59" s="81" t="str">
        <f>IF(様式第２３号!M61="","",様式第２３号!M61)</f>
        <v/>
      </c>
      <c r="AD59" s="5" t="str">
        <f>IF(COUNTIF($AC$1:AC59,AC59)&gt;1,"重複","OK")</f>
        <v>重複</v>
      </c>
      <c r="AE59" s="5" t="str">
        <f t="shared" si="0"/>
        <v/>
      </c>
      <c r="AF59" s="26" t="str">
        <f t="array" ref="AF59">IFERROR(INDEX(AE:AE,SMALL(IF(AE:AE&lt;&gt;"",ROW(AE:AE)),ROW())),"")</f>
        <v/>
      </c>
    </row>
    <row r="60" spans="1:32" ht="23.25" customHeight="1">
      <c r="B60" s="23"/>
      <c r="C60" s="31"/>
      <c r="D60" s="23"/>
      <c r="E60" s="23"/>
      <c r="F60" s="23"/>
      <c r="G60" s="23"/>
      <c r="H60" s="23"/>
      <c r="I60" s="23"/>
      <c r="J60" s="23"/>
      <c r="K60" s="23"/>
      <c r="AB60" s="25">
        <v>60</v>
      </c>
      <c r="AC60" s="81" t="str">
        <f>IF(様式第２３号!M62="","",様式第２３号!M62)</f>
        <v/>
      </c>
      <c r="AD60" s="5" t="str">
        <f>IF(COUNTIF($AC$1:AC60,AC60)&gt;1,"重複","OK")</f>
        <v>重複</v>
      </c>
      <c r="AE60" s="5" t="str">
        <f t="shared" si="0"/>
        <v/>
      </c>
      <c r="AF60" s="26" t="str">
        <f t="array" ref="AF60">IFERROR(INDEX(AE:AE,SMALL(IF(AE:AE&lt;&gt;"",ROW(AE:AE)),ROW())),"")</f>
        <v/>
      </c>
    </row>
    <row r="61" spans="1:32" ht="23.25" customHeight="1">
      <c r="A61" s="23"/>
      <c r="AB61" s="25">
        <v>61</v>
      </c>
      <c r="AC61" s="81" t="str">
        <f>IF(様式第２３号!M63="","",様式第２３号!M63)</f>
        <v/>
      </c>
      <c r="AD61" s="5" t="str">
        <f>IF(COUNTIF($AC$1:AC61,AC61)&gt;1,"重複","OK")</f>
        <v>重複</v>
      </c>
      <c r="AE61" s="5" t="str">
        <f t="shared" si="0"/>
        <v/>
      </c>
      <c r="AF61" s="26" t="str">
        <f t="array" ref="AF61">IFERROR(INDEX(AE:AE,SMALL(IF(AE:AE&lt;&gt;"",ROW(AE:AE)),ROW())),"")</f>
        <v/>
      </c>
    </row>
    <row r="62" spans="1:32" ht="23.25" customHeight="1">
      <c r="B62" s="23" t="s">
        <v>674</v>
      </c>
      <c r="C62" s="31">
        <v>6.4</v>
      </c>
      <c r="D62" s="23"/>
      <c r="E62" s="23" t="s">
        <v>675</v>
      </c>
      <c r="F62" s="23" t="s">
        <v>378</v>
      </c>
      <c r="G62" s="23" t="s">
        <v>421</v>
      </c>
      <c r="H62" s="23" t="s">
        <v>673</v>
      </c>
      <c r="I62" s="23" t="s">
        <v>676</v>
      </c>
      <c r="J62" s="23" t="s">
        <v>310</v>
      </c>
      <c r="K62" s="23" t="s">
        <v>310</v>
      </c>
      <c r="AB62" s="25">
        <v>62</v>
      </c>
      <c r="AC62" s="81" t="str">
        <f>IF(様式第２３号!M64="","",様式第２３号!M64)</f>
        <v/>
      </c>
      <c r="AD62" s="5" t="str">
        <f>IF(COUNTIF($AC$1:AC62,AC62)&gt;1,"重複","OK")</f>
        <v>重複</v>
      </c>
      <c r="AE62" s="5" t="str">
        <f t="shared" si="0"/>
        <v/>
      </c>
      <c r="AF62" s="26" t="str">
        <f t="array" ref="AF62">IFERROR(INDEX(AE:AE,SMALL(IF(AE:AE&lt;&gt;"",ROW(AE:AE)),ROW())),"")</f>
        <v/>
      </c>
    </row>
    <row r="63" spans="1:32" ht="23.25" customHeight="1">
      <c r="AB63" s="25">
        <v>3</v>
      </c>
      <c r="AC63" s="81" t="e">
        <f>IF(様式第２３号!#REF!="","",様式第２３号!#REF!)</f>
        <v>#REF!</v>
      </c>
      <c r="AD63" s="5" t="str">
        <f>IF(COUNTIF($AC$1:AC63,AC63)&gt;1,"重複","OK")</f>
        <v>OK</v>
      </c>
      <c r="AE63" s="5" t="e">
        <f>IF(AD63="OK",AC63,"")</f>
        <v>#REF!</v>
      </c>
      <c r="AF63" s="26" t="str">
        <f t="array" ref="AF63">IFERROR(INDEX(AE:AE,SMALL(IF(AE:AE&lt;&gt;"",ROW(AE:AE)),ROW())),"")</f>
        <v/>
      </c>
    </row>
    <row r="64" spans="1:32" ht="23.25" customHeight="1">
      <c r="AB64" s="25">
        <v>4</v>
      </c>
      <c r="AC64" s="81" t="e">
        <f>IF(様式第２３号!#REF!="","",様式第２３号!#REF!)</f>
        <v>#REF!</v>
      </c>
      <c r="AD64" s="5" t="str">
        <f>IF(COUNTIF($AC$1:AC64,AC64)&gt;1,"重複","OK")</f>
        <v>重複</v>
      </c>
      <c r="AE64" s="5" t="str">
        <f>IF(AD64="OK",AC64,"")</f>
        <v/>
      </c>
      <c r="AF64" s="26" t="str">
        <f t="array" ref="AF64">IFERROR(INDEX(AE:AE,SMALL(IF(AE:AE&lt;&gt;"",ROW(AE:AE)),ROW())),"")</f>
        <v/>
      </c>
    </row>
    <row r="65" spans="28:32" ht="23.25" customHeight="1">
      <c r="AB65" s="25">
        <v>5</v>
      </c>
      <c r="AC65" s="81" t="str">
        <f>IF(様式第２３号!S7="","",様式第２３号!S7)</f>
        <v/>
      </c>
      <c r="AD65" s="5" t="str">
        <f>IF(COUNTIF($AC$1:AC65,AC65)&gt;1,"重複","OK")</f>
        <v>重複</v>
      </c>
      <c r="AE65" s="5" t="str">
        <f t="shared" ref="AE65:AE122" si="10">IF(AD65="OK",AC65,"")</f>
        <v/>
      </c>
      <c r="AF65" s="26" t="str">
        <f t="array" ref="AF65">IFERROR(INDEX(AE:AE,SMALL(IF(AE:AE&lt;&gt;"",ROW(AE:AE)),ROW())),"")</f>
        <v/>
      </c>
    </row>
    <row r="66" spans="28:32" ht="23.25" customHeight="1">
      <c r="AB66" s="25">
        <v>6</v>
      </c>
      <c r="AC66" s="81" t="str">
        <f>IF(様式第２３号!S8="","",様式第２３号!S8)</f>
        <v/>
      </c>
      <c r="AD66" s="5" t="str">
        <f>IF(COUNTIF($AC$1:AC66,AC66)&gt;1,"重複","OK")</f>
        <v>重複</v>
      </c>
      <c r="AE66" s="5" t="str">
        <f t="shared" si="10"/>
        <v/>
      </c>
      <c r="AF66" s="26" t="str">
        <f t="array" ref="AF66">IFERROR(INDEX(AE:AE,SMALL(IF(AE:AE&lt;&gt;"",ROW(AE:AE)),ROW())),"")</f>
        <v/>
      </c>
    </row>
    <row r="67" spans="28:32" ht="23.25" customHeight="1">
      <c r="AB67" s="25">
        <v>7</v>
      </c>
      <c r="AC67" s="81" t="str">
        <f>IF(様式第２３号!S9="","",様式第２３号!S9)</f>
        <v/>
      </c>
      <c r="AD67" s="5" t="str">
        <f>IF(COUNTIF($AC$1:AC67,AC67)&gt;1,"重複","OK")</f>
        <v>重複</v>
      </c>
      <c r="AE67" s="5" t="str">
        <f t="shared" si="10"/>
        <v/>
      </c>
      <c r="AF67" s="26" t="str">
        <f t="array" ref="AF67">IFERROR(INDEX(AE:AE,SMALL(IF(AE:AE&lt;&gt;"",ROW(AE:AE)),ROW())),"")</f>
        <v/>
      </c>
    </row>
    <row r="68" spans="28:32" ht="23.25" customHeight="1">
      <c r="AB68" s="25">
        <v>8</v>
      </c>
      <c r="AC68" s="81" t="str">
        <f>IF(様式第２３号!S10="","",様式第２３号!S10)</f>
        <v/>
      </c>
      <c r="AD68" s="5" t="str">
        <f>IF(COUNTIF($AC$1:AC68,AC68)&gt;1,"重複","OK")</f>
        <v>重複</v>
      </c>
      <c r="AE68" s="5" t="str">
        <f t="shared" si="10"/>
        <v/>
      </c>
      <c r="AF68" s="26" t="str">
        <f t="array" ref="AF68">IFERROR(INDEX(AE:AE,SMALL(IF(AE:AE&lt;&gt;"",ROW(AE:AE)),ROW())),"")</f>
        <v/>
      </c>
    </row>
    <row r="69" spans="28:32" ht="23.25" customHeight="1">
      <c r="AB69" s="25">
        <v>9</v>
      </c>
      <c r="AC69" s="81" t="str">
        <f>IF(様式第２３号!S11="","",様式第２３号!S11)</f>
        <v/>
      </c>
      <c r="AD69" s="5" t="str">
        <f>IF(COUNTIF($AC$1:AC69,AC69)&gt;1,"重複","OK")</f>
        <v>重複</v>
      </c>
      <c r="AE69" s="5" t="str">
        <f t="shared" si="10"/>
        <v/>
      </c>
      <c r="AF69" s="26" t="str">
        <f t="array" ref="AF69">IFERROR(INDEX(AE:AE,SMALL(IF(AE:AE&lt;&gt;"",ROW(AE:AE)),ROW())),"")</f>
        <v/>
      </c>
    </row>
    <row r="70" spans="28:32" ht="23.25" customHeight="1">
      <c r="AB70" s="25">
        <v>10</v>
      </c>
      <c r="AC70" s="81" t="str">
        <f>IF(様式第２３号!S12="","",様式第２３号!S12)</f>
        <v/>
      </c>
      <c r="AD70" s="5" t="str">
        <f>IF(COUNTIF($AC$1:AC70,AC70)&gt;1,"重複","OK")</f>
        <v>重複</v>
      </c>
      <c r="AE70" s="5" t="str">
        <f t="shared" si="10"/>
        <v/>
      </c>
      <c r="AF70" s="26" t="str">
        <f t="array" ref="AF70">IFERROR(INDEX(AE:AE,SMALL(IF(AE:AE&lt;&gt;"",ROW(AE:AE)),ROW())),"")</f>
        <v/>
      </c>
    </row>
    <row r="71" spans="28:32" ht="23.25" customHeight="1">
      <c r="AB71" s="25">
        <v>11</v>
      </c>
      <c r="AC71" s="81" t="str">
        <f>IF(様式第２３号!S13="","",様式第２３号!S13)</f>
        <v/>
      </c>
      <c r="AD71" s="5" t="str">
        <f>IF(COUNTIF($AC$1:AC71,AC71)&gt;1,"重複","OK")</f>
        <v>重複</v>
      </c>
      <c r="AE71" s="5" t="str">
        <f t="shared" si="10"/>
        <v/>
      </c>
      <c r="AF71" s="26" t="str">
        <f t="array" ref="AF71">IFERROR(INDEX(AE:AE,SMALL(IF(AE:AE&lt;&gt;"",ROW(AE:AE)),ROW())),"")</f>
        <v/>
      </c>
    </row>
    <row r="72" spans="28:32" ht="23.25" customHeight="1">
      <c r="AB72" s="25">
        <v>12</v>
      </c>
      <c r="AC72" s="81" t="str">
        <f>IF(様式第２３号!S14="","",様式第２３号!S14)</f>
        <v/>
      </c>
      <c r="AD72" s="5" t="str">
        <f>IF(COUNTIF($AC$1:AC72,AC72)&gt;1,"重複","OK")</f>
        <v>重複</v>
      </c>
      <c r="AE72" s="5" t="str">
        <f t="shared" si="10"/>
        <v/>
      </c>
      <c r="AF72" s="26" t="str">
        <f t="array" ref="AF72">IFERROR(INDEX(AE:AE,SMALL(IF(AE:AE&lt;&gt;"",ROW(AE:AE)),ROW())),"")</f>
        <v/>
      </c>
    </row>
    <row r="73" spans="28:32" ht="23.25" customHeight="1">
      <c r="AB73" s="25">
        <v>13</v>
      </c>
      <c r="AC73" s="81" t="str">
        <f>IF(様式第２３号!S15="","",様式第２３号!S15)</f>
        <v/>
      </c>
      <c r="AD73" s="5" t="str">
        <f>IF(COUNTIF($AC$1:AC73,AC73)&gt;1,"重複","OK")</f>
        <v>重複</v>
      </c>
      <c r="AE73" s="5" t="str">
        <f t="shared" si="10"/>
        <v/>
      </c>
      <c r="AF73" s="26" t="str">
        <f t="array" ref="AF73">IFERROR(INDEX(AE:AE,SMALL(IF(AE:AE&lt;&gt;"",ROW(AE:AE)),ROW())),"")</f>
        <v/>
      </c>
    </row>
    <row r="74" spans="28:32" ht="23.25" customHeight="1">
      <c r="AB74" s="25">
        <v>14</v>
      </c>
      <c r="AC74" s="81" t="str">
        <f>IF(様式第２３号!S16="","",様式第２３号!S16)</f>
        <v/>
      </c>
      <c r="AD74" s="5" t="str">
        <f>IF(COUNTIF($AC$1:AC74,AC74)&gt;1,"重複","OK")</f>
        <v>重複</v>
      </c>
      <c r="AE74" s="5" t="str">
        <f t="shared" si="10"/>
        <v/>
      </c>
      <c r="AF74" s="26" t="str">
        <f t="array" ref="AF74">IFERROR(INDEX(AE:AE,SMALL(IF(AE:AE&lt;&gt;"",ROW(AE:AE)),ROW())),"")</f>
        <v/>
      </c>
    </row>
    <row r="75" spans="28:32" ht="23.25" customHeight="1">
      <c r="AB75" s="25">
        <v>15</v>
      </c>
      <c r="AC75" s="81" t="str">
        <f>IF(様式第２３号!S17="","",様式第２３号!S17)</f>
        <v/>
      </c>
      <c r="AD75" s="5" t="str">
        <f>IF(COUNTIF($AC$1:AC75,AC75)&gt;1,"重複","OK")</f>
        <v>重複</v>
      </c>
      <c r="AE75" s="5" t="str">
        <f t="shared" si="10"/>
        <v/>
      </c>
      <c r="AF75" s="26" t="str">
        <f t="array" ref="AF75">IFERROR(INDEX(AE:AE,SMALL(IF(AE:AE&lt;&gt;"",ROW(AE:AE)),ROW())),"")</f>
        <v/>
      </c>
    </row>
    <row r="76" spans="28:32" ht="23.25" customHeight="1">
      <c r="AB76" s="25">
        <v>16</v>
      </c>
      <c r="AC76" s="81" t="str">
        <f>IF(様式第２３号!S18="","",様式第２３号!S18)</f>
        <v/>
      </c>
      <c r="AD76" s="5" t="str">
        <f>IF(COUNTIF($AC$1:AC76,AC76)&gt;1,"重複","OK")</f>
        <v>重複</v>
      </c>
      <c r="AE76" s="5" t="str">
        <f t="shared" si="10"/>
        <v/>
      </c>
      <c r="AF76" s="26" t="str">
        <f t="array" ref="AF76">IFERROR(INDEX(AE:AE,SMALL(IF(AE:AE&lt;&gt;"",ROW(AE:AE)),ROW())),"")</f>
        <v/>
      </c>
    </row>
    <row r="77" spans="28:32" ht="23.25" customHeight="1">
      <c r="AB77" s="25">
        <v>17</v>
      </c>
      <c r="AC77" s="81" t="str">
        <f>IF(様式第２３号!S19="","",様式第２３号!S19)</f>
        <v/>
      </c>
      <c r="AD77" s="5" t="str">
        <f>IF(COUNTIF($AC$1:AC77,AC77)&gt;1,"重複","OK")</f>
        <v>重複</v>
      </c>
      <c r="AE77" s="5" t="str">
        <f t="shared" si="10"/>
        <v/>
      </c>
      <c r="AF77" s="26" t="str">
        <f t="array" ref="AF77">IFERROR(INDEX(AE:AE,SMALL(IF(AE:AE&lt;&gt;"",ROW(AE:AE)),ROW())),"")</f>
        <v/>
      </c>
    </row>
    <row r="78" spans="28:32" ht="23.25" customHeight="1">
      <c r="AB78" s="25">
        <v>18</v>
      </c>
      <c r="AC78" s="81" t="str">
        <f>IF(様式第２３号!S20="","",様式第２３号!S20)</f>
        <v/>
      </c>
      <c r="AD78" s="5" t="str">
        <f>IF(COUNTIF($AC$1:AC78,AC78)&gt;1,"重複","OK")</f>
        <v>重複</v>
      </c>
      <c r="AE78" s="5" t="str">
        <f t="shared" si="10"/>
        <v/>
      </c>
      <c r="AF78" s="26" t="str">
        <f t="array" ref="AF78">IFERROR(INDEX(AE:AE,SMALL(IF(AE:AE&lt;&gt;"",ROW(AE:AE)),ROW())),"")</f>
        <v/>
      </c>
    </row>
    <row r="79" spans="28:32" ht="23.25" customHeight="1">
      <c r="AB79" s="25">
        <v>19</v>
      </c>
      <c r="AC79" s="81" t="str">
        <f>IF(様式第２３号!S21="","",様式第２３号!S21)</f>
        <v/>
      </c>
      <c r="AD79" s="5" t="str">
        <f>IF(COUNTIF($AC$1:AC79,AC79)&gt;1,"重複","OK")</f>
        <v>重複</v>
      </c>
      <c r="AE79" s="5" t="str">
        <f t="shared" si="10"/>
        <v/>
      </c>
      <c r="AF79" s="26" t="str">
        <f t="array" ref="AF79">IFERROR(INDEX(AE:AE,SMALL(IF(AE:AE&lt;&gt;"",ROW(AE:AE)),ROW())),"")</f>
        <v/>
      </c>
    </row>
    <row r="80" spans="28:32" ht="23.25" customHeight="1">
      <c r="AB80" s="25">
        <v>20</v>
      </c>
      <c r="AC80" s="81" t="str">
        <f>IF(様式第２３号!S22="","",様式第２３号!S22)</f>
        <v/>
      </c>
      <c r="AD80" s="5" t="str">
        <f>IF(COUNTIF($AC$1:AC80,AC80)&gt;1,"重複","OK")</f>
        <v>重複</v>
      </c>
      <c r="AE80" s="5" t="str">
        <f t="shared" si="10"/>
        <v/>
      </c>
      <c r="AF80" s="26" t="str">
        <f t="array" ref="AF80">IFERROR(INDEX(AE:AE,SMALL(IF(AE:AE&lt;&gt;"",ROW(AE:AE)),ROW())),"")</f>
        <v/>
      </c>
    </row>
    <row r="81" spans="28:32" ht="23.25" customHeight="1">
      <c r="AB81" s="25">
        <v>21</v>
      </c>
      <c r="AC81" s="81" t="str">
        <f>IF(様式第２３号!S23="","",様式第２３号!S23)</f>
        <v/>
      </c>
      <c r="AD81" s="5" t="str">
        <f>IF(COUNTIF($AC$1:AC81,AC81)&gt;1,"重複","OK")</f>
        <v>重複</v>
      </c>
      <c r="AE81" s="5" t="str">
        <f t="shared" si="10"/>
        <v/>
      </c>
      <c r="AF81" s="26" t="str">
        <f t="array" ref="AF81">IFERROR(INDEX(AE:AE,SMALL(IF(AE:AE&lt;&gt;"",ROW(AE:AE)),ROW())),"")</f>
        <v/>
      </c>
    </row>
    <row r="82" spans="28:32" ht="23.25" customHeight="1">
      <c r="AB82" s="25">
        <v>22</v>
      </c>
      <c r="AC82" s="81" t="str">
        <f>IF(様式第２３号!S24="","",様式第２３号!S24)</f>
        <v/>
      </c>
      <c r="AD82" s="5" t="str">
        <f>IF(COUNTIF($AC$1:AC82,AC82)&gt;1,"重複","OK")</f>
        <v>重複</v>
      </c>
      <c r="AE82" s="5" t="str">
        <f t="shared" si="10"/>
        <v/>
      </c>
      <c r="AF82" s="26" t="str">
        <f t="array" ref="AF82">IFERROR(INDEX(AE:AE,SMALL(IF(AE:AE&lt;&gt;"",ROW(AE:AE)),ROW())),"")</f>
        <v/>
      </c>
    </row>
    <row r="83" spans="28:32" ht="23.25" customHeight="1">
      <c r="AB83" s="25">
        <v>23</v>
      </c>
      <c r="AC83" s="81" t="str">
        <f>IF(様式第２３号!S25="","",様式第２３号!S25)</f>
        <v/>
      </c>
      <c r="AD83" s="5" t="str">
        <f>IF(COUNTIF($AC$1:AC83,AC83)&gt;1,"重複","OK")</f>
        <v>重複</v>
      </c>
      <c r="AE83" s="5" t="str">
        <f t="shared" si="10"/>
        <v/>
      </c>
    </row>
    <row r="84" spans="28:32" ht="23.25" customHeight="1">
      <c r="AB84" s="25">
        <v>24</v>
      </c>
      <c r="AC84" s="81" t="str">
        <f>IF(様式第２３号!S26="","",様式第２３号!S26)</f>
        <v/>
      </c>
      <c r="AD84" s="5" t="str">
        <f>IF(COUNTIF($AC$1:AC84,AC84)&gt;1,"重複","OK")</f>
        <v>重複</v>
      </c>
      <c r="AE84" s="5" t="str">
        <f t="shared" si="10"/>
        <v/>
      </c>
    </row>
    <row r="85" spans="28:32" ht="23.25" customHeight="1">
      <c r="AB85" s="25">
        <v>25</v>
      </c>
      <c r="AC85" s="81" t="str">
        <f>IF(様式第２３号!S27="","",様式第２３号!S27)</f>
        <v/>
      </c>
      <c r="AD85" s="5" t="str">
        <f>IF(COUNTIF($AC$1:AC85,AC85)&gt;1,"重複","OK")</f>
        <v>重複</v>
      </c>
      <c r="AE85" s="5" t="str">
        <f t="shared" si="10"/>
        <v/>
      </c>
    </row>
    <row r="86" spans="28:32" ht="23.25" customHeight="1">
      <c r="AB86" s="25">
        <v>26</v>
      </c>
      <c r="AC86" s="81" t="str">
        <f>IF(様式第２３号!S28="","",様式第２３号!S28)</f>
        <v/>
      </c>
      <c r="AD86" s="5" t="str">
        <f>IF(COUNTIF($AC$1:AC86,AC86)&gt;1,"重複","OK")</f>
        <v>重複</v>
      </c>
      <c r="AE86" s="5" t="str">
        <f t="shared" si="10"/>
        <v/>
      </c>
    </row>
    <row r="87" spans="28:32" ht="23.25" customHeight="1">
      <c r="AB87" s="25">
        <v>27</v>
      </c>
      <c r="AC87" s="81" t="str">
        <f>IF(様式第２３号!S29="","",様式第２３号!S29)</f>
        <v/>
      </c>
      <c r="AD87" s="5" t="str">
        <f>IF(COUNTIF($AC$1:AC87,AC87)&gt;1,"重複","OK")</f>
        <v>重複</v>
      </c>
      <c r="AE87" s="5" t="str">
        <f t="shared" si="10"/>
        <v/>
      </c>
    </row>
    <row r="88" spans="28:32" ht="23.25" customHeight="1">
      <c r="AB88" s="25">
        <v>28</v>
      </c>
      <c r="AC88" s="81" t="str">
        <f>IF(様式第２３号!S30="","",様式第２３号!S30)</f>
        <v/>
      </c>
      <c r="AD88" s="5" t="str">
        <f>IF(COUNTIF($AC$1:AC88,AC88)&gt;1,"重複","OK")</f>
        <v>重複</v>
      </c>
      <c r="AE88" s="5" t="str">
        <f t="shared" si="10"/>
        <v/>
      </c>
    </row>
    <row r="89" spans="28:32" ht="23.25" customHeight="1">
      <c r="AB89" s="25">
        <v>29</v>
      </c>
      <c r="AC89" s="81" t="str">
        <f>IF(様式第２３号!S31="","",様式第２３号!S31)</f>
        <v/>
      </c>
      <c r="AD89" s="5" t="str">
        <f>IF(COUNTIF($AC$1:AC89,AC89)&gt;1,"重複","OK")</f>
        <v>重複</v>
      </c>
      <c r="AE89" s="5" t="str">
        <f t="shared" si="10"/>
        <v/>
      </c>
    </row>
    <row r="90" spans="28:32" ht="23.25" customHeight="1">
      <c r="AB90" s="25">
        <v>30</v>
      </c>
      <c r="AC90" s="81" t="str">
        <f>IF(様式第２３号!S32="","",様式第２３号!S32)</f>
        <v/>
      </c>
      <c r="AD90" s="5" t="str">
        <f>IF(COUNTIF($AC$1:AC90,AC90)&gt;1,"重複","OK")</f>
        <v>重複</v>
      </c>
      <c r="AE90" s="5" t="str">
        <f t="shared" si="10"/>
        <v/>
      </c>
    </row>
    <row r="91" spans="28:32" ht="23.25" customHeight="1">
      <c r="AB91" s="25">
        <v>31</v>
      </c>
      <c r="AC91" s="81" t="str">
        <f>IF(様式第２３号!S33="","",様式第２３号!S33)</f>
        <v/>
      </c>
      <c r="AD91" s="5" t="str">
        <f>IF(COUNTIF($AC$1:AC91,AC91)&gt;1,"重複","OK")</f>
        <v>重複</v>
      </c>
      <c r="AE91" s="5" t="str">
        <f t="shared" si="10"/>
        <v/>
      </c>
    </row>
    <row r="92" spans="28:32" ht="23.25" customHeight="1">
      <c r="AB92" s="25">
        <v>32</v>
      </c>
      <c r="AC92" s="81" t="str">
        <f>IF(様式第２３号!S34="","",様式第２３号!S34)</f>
        <v/>
      </c>
      <c r="AD92" s="5" t="str">
        <f>IF(COUNTIF($AC$1:AC92,AC92)&gt;1,"重複","OK")</f>
        <v>重複</v>
      </c>
      <c r="AE92" s="5" t="str">
        <f t="shared" si="10"/>
        <v/>
      </c>
    </row>
    <row r="93" spans="28:32" ht="23.25" customHeight="1">
      <c r="AB93" s="25">
        <v>33</v>
      </c>
      <c r="AC93" s="81" t="str">
        <f>IF(様式第２３号!S35="","",様式第２３号!S35)</f>
        <v/>
      </c>
      <c r="AD93" s="5" t="str">
        <f>IF(COUNTIF($AC$1:AC93,AC93)&gt;1,"重複","OK")</f>
        <v>重複</v>
      </c>
      <c r="AE93" s="5" t="str">
        <f t="shared" si="10"/>
        <v/>
      </c>
    </row>
    <row r="94" spans="28:32" ht="23.25" customHeight="1">
      <c r="AB94" s="25">
        <v>34</v>
      </c>
      <c r="AC94" s="81" t="str">
        <f>IF(様式第２３号!S36="","",様式第２３号!S36)</f>
        <v/>
      </c>
      <c r="AD94" s="5" t="str">
        <f>IF(COUNTIF($AC$1:AC94,AC94)&gt;1,"重複","OK")</f>
        <v>重複</v>
      </c>
      <c r="AE94" s="5" t="str">
        <f t="shared" si="10"/>
        <v/>
      </c>
    </row>
    <row r="95" spans="28:32" ht="23.25" customHeight="1">
      <c r="AB95" s="25">
        <v>35</v>
      </c>
      <c r="AC95" s="81" t="str">
        <f>IF(様式第２３号!S37="","",様式第２３号!S37)</f>
        <v/>
      </c>
      <c r="AD95" s="5" t="str">
        <f>IF(COUNTIF($AC$1:AC95,AC95)&gt;1,"重複","OK")</f>
        <v>重複</v>
      </c>
      <c r="AE95" s="5" t="str">
        <f t="shared" si="10"/>
        <v/>
      </c>
    </row>
    <row r="96" spans="28:32" ht="23.25" customHeight="1">
      <c r="AB96" s="25">
        <v>36</v>
      </c>
      <c r="AC96" s="81" t="str">
        <f>IF(様式第２３号!S38="","",様式第２３号!S38)</f>
        <v/>
      </c>
      <c r="AD96" s="5" t="str">
        <f>IF(COUNTIF($AC$1:AC96,AC96)&gt;1,"重複","OK")</f>
        <v>重複</v>
      </c>
      <c r="AE96" s="5" t="str">
        <f t="shared" si="10"/>
        <v/>
      </c>
    </row>
    <row r="97" spans="28:31" ht="23.25" customHeight="1">
      <c r="AB97" s="25">
        <v>37</v>
      </c>
      <c r="AC97" s="81" t="str">
        <f>IF(様式第２３号!S39="","",様式第２３号!S39)</f>
        <v/>
      </c>
      <c r="AD97" s="5" t="str">
        <f>IF(COUNTIF($AC$1:AC97,AC97)&gt;1,"重複","OK")</f>
        <v>重複</v>
      </c>
      <c r="AE97" s="5" t="str">
        <f t="shared" si="10"/>
        <v/>
      </c>
    </row>
    <row r="98" spans="28:31" ht="23.25" customHeight="1">
      <c r="AB98" s="25">
        <v>38</v>
      </c>
      <c r="AC98" s="81" t="str">
        <f>IF(様式第２３号!S40="","",様式第２３号!S40)</f>
        <v/>
      </c>
      <c r="AD98" s="5" t="str">
        <f>IF(COUNTIF($AC$1:AC98,AC98)&gt;1,"重複","OK")</f>
        <v>重複</v>
      </c>
      <c r="AE98" s="5" t="str">
        <f t="shared" si="10"/>
        <v/>
      </c>
    </row>
    <row r="99" spans="28:31" ht="23.25" customHeight="1">
      <c r="AB99" s="25">
        <v>39</v>
      </c>
      <c r="AC99" s="81" t="str">
        <f>IF(様式第２３号!S41="","",様式第２３号!S41)</f>
        <v/>
      </c>
      <c r="AD99" s="5" t="str">
        <f>IF(COUNTIF($AC$1:AC99,AC99)&gt;1,"重複","OK")</f>
        <v>重複</v>
      </c>
      <c r="AE99" s="5" t="str">
        <f t="shared" si="10"/>
        <v/>
      </c>
    </row>
    <row r="100" spans="28:31" ht="23.25" customHeight="1">
      <c r="AB100" s="25">
        <v>40</v>
      </c>
      <c r="AC100" s="81" t="str">
        <f>IF(様式第２３号!S42="","",様式第２３号!S42)</f>
        <v/>
      </c>
      <c r="AD100" s="5" t="str">
        <f>IF(COUNTIF($AC$1:AC100,AC100)&gt;1,"重複","OK")</f>
        <v>重複</v>
      </c>
      <c r="AE100" s="5" t="str">
        <f t="shared" si="10"/>
        <v/>
      </c>
    </row>
    <row r="101" spans="28:31" ht="23.25" customHeight="1">
      <c r="AB101" s="25">
        <v>41</v>
      </c>
      <c r="AC101" s="81" t="str">
        <f>IF(様式第２３号!S43="","",様式第２３号!S43)</f>
        <v/>
      </c>
      <c r="AD101" s="5" t="str">
        <f>IF(COUNTIF($AC$1:AC101,AC101)&gt;1,"重複","OK")</f>
        <v>重複</v>
      </c>
      <c r="AE101" s="5" t="str">
        <f t="shared" si="10"/>
        <v/>
      </c>
    </row>
    <row r="102" spans="28:31" ht="23.25" customHeight="1">
      <c r="AB102" s="25">
        <v>42</v>
      </c>
      <c r="AC102" s="81" t="str">
        <f>IF(様式第２３号!S44="","",様式第２３号!S44)</f>
        <v/>
      </c>
      <c r="AD102" s="5" t="str">
        <f>IF(COUNTIF($AC$1:AC102,AC102)&gt;1,"重複","OK")</f>
        <v>重複</v>
      </c>
      <c r="AE102" s="5" t="str">
        <f t="shared" si="10"/>
        <v/>
      </c>
    </row>
    <row r="103" spans="28:31" ht="23.25" customHeight="1">
      <c r="AB103" s="25">
        <v>43</v>
      </c>
      <c r="AC103" s="81" t="str">
        <f>IF(様式第２３号!S45="","",様式第２３号!S45)</f>
        <v/>
      </c>
      <c r="AD103" s="5" t="str">
        <f>IF(COUNTIF($AC$1:AC103,AC103)&gt;1,"重複","OK")</f>
        <v>重複</v>
      </c>
      <c r="AE103" s="5" t="str">
        <f t="shared" si="10"/>
        <v/>
      </c>
    </row>
    <row r="104" spans="28:31" ht="23.25" customHeight="1">
      <c r="AB104" s="25">
        <v>44</v>
      </c>
      <c r="AC104" s="81" t="str">
        <f>IF(様式第２３号!S46="","",様式第２３号!S46)</f>
        <v/>
      </c>
      <c r="AD104" s="5" t="str">
        <f>IF(COUNTIF($AC$1:AC104,AC104)&gt;1,"重複","OK")</f>
        <v>重複</v>
      </c>
      <c r="AE104" s="5" t="str">
        <f t="shared" si="10"/>
        <v/>
      </c>
    </row>
    <row r="105" spans="28:31" ht="23.25" customHeight="1">
      <c r="AB105" s="25">
        <v>45</v>
      </c>
      <c r="AC105" s="81" t="str">
        <f>IF(様式第２３号!S47="","",様式第２３号!S47)</f>
        <v/>
      </c>
      <c r="AD105" s="5" t="str">
        <f>IF(COUNTIF($AC$1:AC105,AC105)&gt;1,"重複","OK")</f>
        <v>重複</v>
      </c>
      <c r="AE105" s="5" t="str">
        <f t="shared" si="10"/>
        <v/>
      </c>
    </row>
    <row r="106" spans="28:31" ht="23.25" customHeight="1">
      <c r="AB106" s="25">
        <v>46</v>
      </c>
      <c r="AC106" s="81" t="str">
        <f>IF(様式第２３号!S48="","",様式第２３号!S48)</f>
        <v/>
      </c>
      <c r="AD106" s="5" t="str">
        <f>IF(COUNTIF($AC$1:AC106,AC106)&gt;1,"重複","OK")</f>
        <v>重複</v>
      </c>
      <c r="AE106" s="5" t="str">
        <f t="shared" si="10"/>
        <v/>
      </c>
    </row>
    <row r="107" spans="28:31" ht="23.25" customHeight="1">
      <c r="AB107" s="25">
        <v>47</v>
      </c>
      <c r="AC107" s="81" t="str">
        <f>IF(様式第２３号!S49="","",様式第２３号!S49)</f>
        <v/>
      </c>
      <c r="AD107" s="5" t="str">
        <f>IF(COUNTIF($AC$1:AC107,AC107)&gt;1,"重複","OK")</f>
        <v>重複</v>
      </c>
      <c r="AE107" s="5" t="str">
        <f t="shared" si="10"/>
        <v/>
      </c>
    </row>
    <row r="108" spans="28:31" ht="23.25" customHeight="1">
      <c r="AB108" s="25">
        <v>48</v>
      </c>
      <c r="AC108" s="81" t="str">
        <f>IF(様式第２３号!S50="","",様式第２３号!S50)</f>
        <v/>
      </c>
      <c r="AD108" s="5" t="str">
        <f>IF(COUNTIF($AC$1:AC108,AC108)&gt;1,"重複","OK")</f>
        <v>重複</v>
      </c>
      <c r="AE108" s="5" t="str">
        <f t="shared" si="10"/>
        <v/>
      </c>
    </row>
    <row r="109" spans="28:31" ht="23.25" customHeight="1">
      <c r="AB109" s="25">
        <v>49</v>
      </c>
      <c r="AC109" s="81" t="str">
        <f>IF(様式第２３号!S51="","",様式第２３号!S51)</f>
        <v/>
      </c>
      <c r="AD109" s="5" t="str">
        <f>IF(COUNTIF($AC$1:AC109,AC109)&gt;1,"重複","OK")</f>
        <v>重複</v>
      </c>
      <c r="AE109" s="5" t="str">
        <f t="shared" si="10"/>
        <v/>
      </c>
    </row>
    <row r="110" spans="28:31" ht="23.25" customHeight="1">
      <c r="AB110" s="25">
        <v>50</v>
      </c>
      <c r="AC110" s="81" t="str">
        <f>IF(様式第２３号!S52="","",様式第２３号!S52)</f>
        <v/>
      </c>
      <c r="AD110" s="5" t="str">
        <f>IF(COUNTIF($AC$1:AC110,AC110)&gt;1,"重複","OK")</f>
        <v>重複</v>
      </c>
      <c r="AE110" s="5" t="str">
        <f t="shared" si="10"/>
        <v/>
      </c>
    </row>
    <row r="111" spans="28:31" ht="23.25" customHeight="1">
      <c r="AB111" s="25">
        <v>51</v>
      </c>
      <c r="AC111" s="81" t="str">
        <f>IF(様式第２３号!S53="","",様式第２３号!S53)</f>
        <v/>
      </c>
      <c r="AD111" s="5" t="str">
        <f>IF(COUNTIF($AC$1:AC111,AC111)&gt;1,"重複","OK")</f>
        <v>重複</v>
      </c>
      <c r="AE111" s="5" t="str">
        <f t="shared" si="10"/>
        <v/>
      </c>
    </row>
    <row r="112" spans="28:31" ht="23.25" customHeight="1">
      <c r="AB112" s="25">
        <v>52</v>
      </c>
      <c r="AC112" s="81" t="str">
        <f>IF(様式第２３号!S54="","",様式第２３号!S54)</f>
        <v/>
      </c>
      <c r="AD112" s="5" t="str">
        <f>IF(COUNTIF($AC$1:AC112,AC112)&gt;1,"重複","OK")</f>
        <v>重複</v>
      </c>
      <c r="AE112" s="5" t="str">
        <f t="shared" si="10"/>
        <v/>
      </c>
    </row>
    <row r="113" spans="28:31" ht="23.25" customHeight="1">
      <c r="AB113" s="25">
        <v>53</v>
      </c>
      <c r="AC113" s="81" t="str">
        <f>IF(様式第２３号!S55="","",様式第２３号!S55)</f>
        <v/>
      </c>
      <c r="AD113" s="5" t="str">
        <f>IF(COUNTIF($AC$1:AC113,AC113)&gt;1,"重複","OK")</f>
        <v>重複</v>
      </c>
      <c r="AE113" s="5" t="str">
        <f t="shared" si="10"/>
        <v/>
      </c>
    </row>
    <row r="114" spans="28:31" ht="23.25" customHeight="1">
      <c r="AB114" s="25">
        <v>54</v>
      </c>
      <c r="AC114" s="81" t="str">
        <f>IF(様式第２３号!S56="","",様式第２３号!S56)</f>
        <v/>
      </c>
      <c r="AD114" s="5" t="str">
        <f>IF(COUNTIF($AC$1:AC114,AC114)&gt;1,"重複","OK")</f>
        <v>重複</v>
      </c>
      <c r="AE114" s="5" t="str">
        <f t="shared" si="10"/>
        <v/>
      </c>
    </row>
    <row r="115" spans="28:31" ht="23.25" customHeight="1">
      <c r="AB115" s="25">
        <v>55</v>
      </c>
      <c r="AC115" s="81" t="str">
        <f>IF(様式第２３号!S57="","",様式第２３号!S57)</f>
        <v/>
      </c>
      <c r="AD115" s="5" t="str">
        <f>IF(COUNTIF($AC$1:AC115,AC115)&gt;1,"重複","OK")</f>
        <v>重複</v>
      </c>
      <c r="AE115" s="5" t="str">
        <f t="shared" si="10"/>
        <v/>
      </c>
    </row>
    <row r="116" spans="28:31" ht="23.25" customHeight="1">
      <c r="AB116" s="25">
        <v>56</v>
      </c>
      <c r="AC116" s="81" t="str">
        <f>IF(様式第２３号!S58="","",様式第２３号!S58)</f>
        <v/>
      </c>
      <c r="AD116" s="5" t="str">
        <f>IF(COUNTIF($AC$1:AC116,AC116)&gt;1,"重複","OK")</f>
        <v>重複</v>
      </c>
      <c r="AE116" s="5" t="str">
        <f t="shared" si="10"/>
        <v/>
      </c>
    </row>
    <row r="117" spans="28:31" ht="23.25" customHeight="1">
      <c r="AB117" s="25">
        <v>57</v>
      </c>
      <c r="AC117" s="81" t="str">
        <f>IF(様式第２３号!S59="","",様式第２３号!S59)</f>
        <v/>
      </c>
      <c r="AD117" s="5" t="str">
        <f>IF(COUNTIF($AC$1:AC117,AC117)&gt;1,"重複","OK")</f>
        <v>重複</v>
      </c>
      <c r="AE117" s="5" t="str">
        <f t="shared" si="10"/>
        <v/>
      </c>
    </row>
    <row r="118" spans="28:31" ht="23.25" customHeight="1">
      <c r="AB118" s="25">
        <v>58</v>
      </c>
      <c r="AC118" s="81" t="str">
        <f>IF(様式第２３号!S60="","",様式第２３号!S60)</f>
        <v/>
      </c>
      <c r="AD118" s="5" t="str">
        <f>IF(COUNTIF($AC$1:AC118,AC118)&gt;1,"重複","OK")</f>
        <v>重複</v>
      </c>
      <c r="AE118" s="5" t="str">
        <f t="shared" si="10"/>
        <v/>
      </c>
    </row>
    <row r="119" spans="28:31" ht="23.25" customHeight="1">
      <c r="AB119" s="25">
        <v>59</v>
      </c>
      <c r="AC119" s="81" t="str">
        <f>IF(様式第２３号!S61="","",様式第２３号!S61)</f>
        <v/>
      </c>
      <c r="AD119" s="5" t="str">
        <f>IF(COUNTIF($AC$1:AC119,AC119)&gt;1,"重複","OK")</f>
        <v>重複</v>
      </c>
      <c r="AE119" s="5" t="str">
        <f t="shared" si="10"/>
        <v/>
      </c>
    </row>
    <row r="120" spans="28:31" ht="23.25" customHeight="1">
      <c r="AB120" s="25">
        <v>60</v>
      </c>
      <c r="AC120" s="81" t="str">
        <f>IF(様式第２３号!S62="","",様式第２３号!S62)</f>
        <v/>
      </c>
      <c r="AD120" s="5" t="str">
        <f>IF(COUNTIF($AC$1:AC120,AC120)&gt;1,"重複","OK")</f>
        <v>重複</v>
      </c>
      <c r="AE120" s="5" t="str">
        <f t="shared" si="10"/>
        <v/>
      </c>
    </row>
    <row r="121" spans="28:31" ht="23.25" customHeight="1">
      <c r="AB121" s="25">
        <v>61</v>
      </c>
      <c r="AC121" s="81" t="str">
        <f>IF(様式第２３号!S63="","",様式第２３号!S63)</f>
        <v/>
      </c>
      <c r="AD121" s="5" t="str">
        <f>IF(COUNTIF($AC$1:AC121,AC121)&gt;1,"重複","OK")</f>
        <v>重複</v>
      </c>
      <c r="AE121" s="5" t="str">
        <f t="shared" si="10"/>
        <v/>
      </c>
    </row>
    <row r="122" spans="28:31" ht="23.25" customHeight="1">
      <c r="AB122" s="25">
        <v>62</v>
      </c>
      <c r="AC122" s="81" t="str">
        <f>IF(様式第２３号!S64="","",様式第２３号!S64)</f>
        <v/>
      </c>
      <c r="AD122" s="5" t="str">
        <f>IF(COUNTIF($AC$1:AC122,AC122)&gt;1,"重複","OK")</f>
        <v>重複</v>
      </c>
      <c r="AE122" s="5" t="str">
        <f t="shared" si="10"/>
        <v/>
      </c>
    </row>
  </sheetData>
  <phoneticPr fontId="1"/>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theme="7" tint="0.79998168889431442"/>
  </sheetPr>
  <dimension ref="A1:H24"/>
  <sheetViews>
    <sheetView view="pageBreakPreview" zoomScaleNormal="100" zoomScaleSheetLayoutView="100" workbookViewId="0"/>
  </sheetViews>
  <sheetFormatPr defaultColWidth="9" defaultRowHeight="24"/>
  <cols>
    <col min="1" max="5" width="19.875" style="1" customWidth="1"/>
    <col min="6" max="16384" width="9" style="1"/>
  </cols>
  <sheetData>
    <row r="1" spans="1:8" ht="23.25" customHeight="1">
      <c r="A1" s="1" t="s">
        <v>544</v>
      </c>
    </row>
    <row r="2" spans="1:8" ht="24.75" thickBot="1"/>
    <row r="3" spans="1:8" ht="24.75" thickBot="1">
      <c r="A3" s="170" t="s">
        <v>688</v>
      </c>
      <c r="B3" s="669" t="s">
        <v>545</v>
      </c>
      <c r="C3" s="567"/>
      <c r="D3" s="567"/>
      <c r="E3" s="568"/>
    </row>
    <row r="4" spans="1:8" ht="29.25" customHeight="1">
      <c r="A4" s="171" t="s">
        <v>374</v>
      </c>
      <c r="B4" s="172"/>
      <c r="C4" s="173"/>
      <c r="D4" s="173"/>
      <c r="E4" s="174"/>
      <c r="F4" s="1" t="s">
        <v>546</v>
      </c>
      <c r="G4" s="175" t="s">
        <v>563</v>
      </c>
      <c r="H4" s="175" t="s">
        <v>564</v>
      </c>
    </row>
    <row r="5" spans="1:8" ht="29.25" customHeight="1">
      <c r="A5" s="176" t="s">
        <v>547</v>
      </c>
      <c r="B5" s="177"/>
      <c r="C5" s="178"/>
      <c r="D5" s="178"/>
      <c r="E5" s="179"/>
      <c r="F5" s="1" t="s">
        <v>546</v>
      </c>
    </row>
    <row r="6" spans="1:8" ht="29.25" customHeight="1">
      <c r="A6" s="176" t="s">
        <v>432</v>
      </c>
      <c r="B6" s="177"/>
      <c r="C6" s="178"/>
      <c r="D6" s="178"/>
      <c r="E6" s="179"/>
      <c r="F6" s="1" t="s">
        <v>546</v>
      </c>
    </row>
    <row r="7" spans="1:8" ht="29.25" customHeight="1">
      <c r="A7" s="176" t="s">
        <v>548</v>
      </c>
      <c r="B7" s="177"/>
      <c r="C7" s="178"/>
      <c r="D7" s="178"/>
      <c r="E7" s="179"/>
      <c r="F7" s="1" t="s">
        <v>549</v>
      </c>
    </row>
    <row r="8" spans="1:8" ht="29.25" customHeight="1">
      <c r="A8" s="176" t="s">
        <v>463</v>
      </c>
      <c r="B8" s="177"/>
      <c r="C8" s="178"/>
      <c r="D8" s="178"/>
      <c r="E8" s="179"/>
      <c r="F8" s="1" t="s">
        <v>550</v>
      </c>
    </row>
    <row r="9" spans="1:8" ht="29.25" customHeight="1">
      <c r="A9" s="176" t="s">
        <v>476</v>
      </c>
      <c r="B9" s="177"/>
      <c r="C9" s="178"/>
      <c r="D9" s="178"/>
      <c r="E9" s="179"/>
      <c r="F9" s="1" t="s">
        <v>546</v>
      </c>
    </row>
    <row r="10" spans="1:8" ht="29.25" customHeight="1">
      <c r="A10" s="176" t="s">
        <v>551</v>
      </c>
      <c r="B10" s="177"/>
      <c r="C10" s="178"/>
      <c r="D10" s="178"/>
      <c r="E10" s="179"/>
      <c r="F10" s="1" t="s">
        <v>549</v>
      </c>
    </row>
    <row r="11" spans="1:8" ht="29.25" customHeight="1">
      <c r="A11" s="176" t="s">
        <v>552</v>
      </c>
      <c r="B11" s="177"/>
      <c r="C11" s="178"/>
      <c r="D11" s="178"/>
      <c r="E11" s="179"/>
      <c r="F11" s="1" t="s">
        <v>546</v>
      </c>
    </row>
    <row r="12" spans="1:8" ht="29.25" customHeight="1">
      <c r="A12" s="176" t="s">
        <v>553</v>
      </c>
      <c r="B12" s="177"/>
      <c r="C12" s="178"/>
      <c r="D12" s="178"/>
      <c r="E12" s="179"/>
      <c r="F12" s="1" t="s">
        <v>550</v>
      </c>
    </row>
    <row r="13" spans="1:8" ht="29.25" customHeight="1">
      <c r="A13" s="176" t="s">
        <v>554</v>
      </c>
      <c r="B13" s="177"/>
      <c r="C13" s="178"/>
      <c r="D13" s="178"/>
      <c r="E13" s="179"/>
      <c r="F13" s="1" t="s">
        <v>546</v>
      </c>
    </row>
    <row r="14" spans="1:8" ht="29.25" customHeight="1" thickBot="1">
      <c r="A14" s="180" t="s">
        <v>555</v>
      </c>
      <c r="B14" s="181"/>
      <c r="C14" s="182"/>
      <c r="D14" s="182"/>
      <c r="E14" s="183"/>
      <c r="F14" s="1" t="s">
        <v>550</v>
      </c>
    </row>
    <row r="15" spans="1:8" ht="30" customHeight="1">
      <c r="A15" s="171" t="s">
        <v>556</v>
      </c>
      <c r="B15" s="608" t="s">
        <v>557</v>
      </c>
      <c r="C15" s="608"/>
      <c r="D15" s="608"/>
      <c r="E15" s="772"/>
    </row>
    <row r="16" spans="1:8" ht="30" customHeight="1">
      <c r="A16" s="184" t="s">
        <v>558</v>
      </c>
      <c r="B16" s="185"/>
      <c r="C16" s="178"/>
      <c r="D16" s="178"/>
      <c r="E16" s="179"/>
    </row>
    <row r="17" spans="1:5" ht="30" customHeight="1">
      <c r="A17" s="184" t="s">
        <v>559</v>
      </c>
      <c r="B17" s="185"/>
      <c r="C17" s="178"/>
      <c r="D17" s="178"/>
      <c r="E17" s="179"/>
    </row>
    <row r="18" spans="1:5" ht="30" customHeight="1" thickBot="1">
      <c r="A18" s="180" t="s">
        <v>560</v>
      </c>
      <c r="B18" s="186"/>
      <c r="C18" s="182"/>
      <c r="D18" s="182"/>
      <c r="E18" s="183"/>
    </row>
    <row r="19" spans="1:5" ht="30" customHeight="1">
      <c r="A19" s="607" t="s">
        <v>561</v>
      </c>
      <c r="B19" s="608"/>
      <c r="C19" s="608"/>
      <c r="D19" s="608"/>
      <c r="E19" s="772"/>
    </row>
    <row r="20" spans="1:5" ht="37.5" customHeight="1">
      <c r="A20" s="187" t="str">
        <f>IF(データベース!$AF1="","",データベース!$AF1)</f>
        <v/>
      </c>
      <c r="B20" s="188" t="str">
        <f>IF(データベース!$AF2="","",データベース!$AF2)</f>
        <v/>
      </c>
      <c r="C20" s="188" t="str">
        <f>IF(データベース!$AF3="","",データベース!$AF3)</f>
        <v/>
      </c>
      <c r="D20" s="188" t="str">
        <f>IF(データベース!$AF4="","",データベース!$AF4)</f>
        <v/>
      </c>
      <c r="E20" s="189" t="str">
        <f>IF(データベース!$AF5="","",データベース!$AF5)</f>
        <v/>
      </c>
    </row>
    <row r="21" spans="1:5" ht="37.5" customHeight="1">
      <c r="A21" s="187" t="str">
        <f>IF(データベース!$AF6="","",データベース!$AF6)</f>
        <v/>
      </c>
      <c r="B21" s="188" t="str">
        <f>IF(データベース!$AF7="","",データベース!$AF7)</f>
        <v/>
      </c>
      <c r="C21" s="188" t="str">
        <f>IF(データベース!$AF8="","",データベース!$AF8)</f>
        <v/>
      </c>
      <c r="D21" s="188" t="str">
        <f>IF(データベース!$AF9="","",データベース!$AF9)</f>
        <v/>
      </c>
      <c r="E21" s="189" t="str">
        <f>IF(データベース!$AF10="","",データベース!$AF10)</f>
        <v/>
      </c>
    </row>
    <row r="22" spans="1:5" ht="37.5" customHeight="1" thickBot="1">
      <c r="A22" s="190" t="str">
        <f>IF(データベース!$AF11="","",データベース!$AF11)</f>
        <v/>
      </c>
      <c r="B22" s="191" t="str">
        <f>IF(データベース!$AF12="","",データベース!$AF12)</f>
        <v/>
      </c>
      <c r="C22" s="191" t="str">
        <f>IF(データベース!$AF13="","",データベース!$AF13)</f>
        <v/>
      </c>
      <c r="D22" s="191" t="str">
        <f>IF(データベース!$AF14="","",データベース!$AF14)</f>
        <v/>
      </c>
      <c r="E22" s="192" t="str">
        <f>IF(データベース!$AF15="","",データベース!$AF15)</f>
        <v/>
      </c>
    </row>
    <row r="23" spans="1:5" ht="30" customHeight="1">
      <c r="A23" s="1" t="s">
        <v>562</v>
      </c>
    </row>
    <row r="24" spans="1:5" ht="30" customHeight="1"/>
  </sheetData>
  <mergeCells count="3">
    <mergeCell ref="B3:E3"/>
    <mergeCell ref="B15:E15"/>
    <mergeCell ref="A19:E19"/>
  </mergeCells>
  <phoneticPr fontId="1"/>
  <pageMargins left="0.7" right="0.7" top="0.75" bottom="0.75" header="0.3" footer="0.3"/>
  <pageSetup paperSize="9" scale="81"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A42"/>
  <sheetViews>
    <sheetView view="pageBreakPreview" zoomScaleNormal="100" zoomScaleSheetLayoutView="100" workbookViewId="0"/>
  </sheetViews>
  <sheetFormatPr defaultColWidth="3.75" defaultRowHeight="22.5" customHeight="1"/>
  <cols>
    <col min="1" max="5" width="3.75" style="81"/>
    <col min="6" max="6" width="1.25" style="81" customWidth="1"/>
    <col min="7" max="7" width="3.75" style="81"/>
    <col min="8" max="8" width="4.5" style="81" bestFit="1" customWidth="1"/>
    <col min="9" max="9" width="3.75" style="81"/>
    <col min="10" max="10" width="4.5" style="81" bestFit="1" customWidth="1"/>
    <col min="11" max="12" width="3.75" style="81"/>
    <col min="13" max="13" width="4.5" style="81" bestFit="1" customWidth="1"/>
    <col min="14" max="19" width="3.75" style="81"/>
    <col min="20" max="20" width="6.5" style="81" bestFit="1" customWidth="1"/>
    <col min="21" max="21" width="4.625" style="81" bestFit="1" customWidth="1"/>
    <col min="22" max="22" width="3.75" style="81"/>
    <col min="23" max="23" width="4.625" style="81" bestFit="1" customWidth="1"/>
    <col min="24" max="24" width="3.75" style="81"/>
    <col min="25" max="25" width="4.625" style="81" bestFit="1" customWidth="1"/>
    <col min="26" max="16384" width="3.75" style="81"/>
  </cols>
  <sheetData>
    <row r="1" spans="1:27" ht="22.5" customHeight="1">
      <c r="A1" s="87" t="s">
        <v>609</v>
      </c>
    </row>
    <row r="2" spans="1:27" ht="13.5" customHeight="1">
      <c r="G2" s="314" t="s">
        <v>0</v>
      </c>
      <c r="H2" s="314"/>
      <c r="I2" s="314"/>
      <c r="J2" s="314"/>
      <c r="K2" s="314"/>
      <c r="L2" s="314"/>
      <c r="M2" s="314"/>
      <c r="N2" s="314"/>
      <c r="O2" s="314"/>
      <c r="P2" s="314"/>
      <c r="Q2" s="314"/>
      <c r="R2" s="314"/>
      <c r="S2" s="314"/>
      <c r="T2" s="314"/>
      <c r="U2" s="314"/>
      <c r="V2" s="314"/>
      <c r="W2" s="314"/>
    </row>
    <row r="3" spans="1:27" ht="13.5" customHeight="1">
      <c r="G3" s="314"/>
      <c r="H3" s="314"/>
      <c r="I3" s="314"/>
      <c r="J3" s="314"/>
      <c r="K3" s="314"/>
      <c r="L3" s="314"/>
      <c r="M3" s="314"/>
      <c r="N3" s="314"/>
      <c r="O3" s="314"/>
      <c r="P3" s="314"/>
      <c r="Q3" s="314"/>
      <c r="R3" s="314"/>
      <c r="S3" s="314"/>
      <c r="T3" s="314"/>
      <c r="U3" s="314"/>
      <c r="V3" s="314"/>
      <c r="W3" s="314"/>
    </row>
    <row r="4" spans="1:27" ht="18.75" customHeight="1">
      <c r="I4" s="315" t="s">
        <v>610</v>
      </c>
      <c r="J4" s="315"/>
      <c r="K4" s="315"/>
      <c r="L4" s="315"/>
      <c r="M4" s="315"/>
      <c r="N4" s="315"/>
      <c r="O4" s="315"/>
      <c r="P4" s="315"/>
      <c r="Q4" s="315"/>
      <c r="R4" s="315"/>
      <c r="S4" s="315"/>
      <c r="T4" s="315"/>
      <c r="U4" s="315"/>
    </row>
    <row r="5" spans="1:27" ht="12.75" customHeight="1">
      <c r="I5" s="315"/>
      <c r="J5" s="315"/>
      <c r="K5" s="315"/>
      <c r="L5" s="315"/>
      <c r="M5" s="315"/>
      <c r="N5" s="315"/>
      <c r="O5" s="315"/>
      <c r="P5" s="315"/>
      <c r="Q5" s="315"/>
      <c r="R5" s="315"/>
      <c r="S5" s="315"/>
      <c r="T5" s="315"/>
      <c r="U5" s="315"/>
    </row>
    <row r="6" spans="1:27" s="1" customFormat="1" ht="22.5" customHeight="1">
      <c r="I6" s="136"/>
      <c r="J6" s="136"/>
      <c r="K6" s="136"/>
      <c r="L6" s="136"/>
      <c r="M6" s="136"/>
      <c r="N6" s="136"/>
      <c r="O6" s="136"/>
      <c r="P6" s="136"/>
      <c r="Q6" s="136"/>
      <c r="R6" s="136"/>
      <c r="T6" s="1" t="s">
        <v>296</v>
      </c>
      <c r="V6" s="1" t="s">
        <v>1</v>
      </c>
      <c r="X6" s="1" t="s">
        <v>2</v>
      </c>
      <c r="Z6" s="1" t="s">
        <v>3</v>
      </c>
    </row>
    <row r="7" spans="1:27" s="1" customFormat="1" ht="22.5" customHeight="1">
      <c r="B7" s="316" t="s">
        <v>4</v>
      </c>
      <c r="C7" s="316"/>
      <c r="D7" s="316"/>
      <c r="E7" s="316"/>
      <c r="F7" s="136"/>
      <c r="G7" s="316" t="s">
        <v>297</v>
      </c>
      <c r="H7" s="316"/>
      <c r="I7" s="316"/>
      <c r="J7" s="316"/>
      <c r="K7" s="316"/>
      <c r="L7" s="1" t="s">
        <v>5</v>
      </c>
    </row>
    <row r="8" spans="1:27" s="1" customFormat="1" ht="22.5" customHeight="1"/>
    <row r="9" spans="1:27" s="1" customFormat="1" ht="22.5" customHeight="1">
      <c r="L9" s="316" t="s">
        <v>9</v>
      </c>
      <c r="M9" s="316"/>
      <c r="N9" s="316"/>
      <c r="O9" s="316" t="s">
        <v>6</v>
      </c>
      <c r="P9" s="316"/>
      <c r="R9" s="474" t="str">
        <f>IF(申請者氏名="","",申請者住所)</f>
        <v/>
      </c>
      <c r="S9" s="474"/>
      <c r="T9" s="474"/>
      <c r="U9" s="474"/>
      <c r="V9" s="474"/>
      <c r="W9" s="474"/>
      <c r="X9" s="474"/>
      <c r="Y9" s="474"/>
      <c r="Z9" s="474"/>
      <c r="AA9" s="474"/>
    </row>
    <row r="10" spans="1:27" s="1" customFormat="1" ht="22.5" customHeight="1">
      <c r="O10" s="316" t="s">
        <v>8</v>
      </c>
      <c r="P10" s="316"/>
      <c r="R10" s="474" t="str">
        <f>IF(申請者氏名="","",申請者氏名)</f>
        <v/>
      </c>
      <c r="S10" s="474"/>
      <c r="T10" s="474"/>
      <c r="U10" s="474"/>
      <c r="V10" s="474"/>
      <c r="W10" s="138"/>
      <c r="X10" s="138"/>
      <c r="Y10" s="138"/>
      <c r="Z10" s="138"/>
      <c r="AA10" s="138"/>
    </row>
    <row r="11" spans="1:27" s="1" customFormat="1" ht="22.5" customHeight="1">
      <c r="O11" s="316" t="s">
        <v>7</v>
      </c>
      <c r="P11" s="316"/>
      <c r="Q11" s="138"/>
      <c r="R11" s="138" t="str">
        <f>IF(申請者電話番号="","",申請者電話番号)</f>
        <v/>
      </c>
      <c r="S11" s="141"/>
      <c r="T11" s="168"/>
      <c r="U11" s="141"/>
      <c r="V11" s="141"/>
      <c r="W11" s="773"/>
      <c r="X11" s="773"/>
      <c r="Y11" s="141"/>
      <c r="Z11" s="141"/>
      <c r="AA11" s="141"/>
    </row>
    <row r="12" spans="1:27" s="1" customFormat="1" ht="22.5" customHeight="1">
      <c r="O12" s="136"/>
      <c r="P12" s="136"/>
      <c r="Q12" s="138"/>
      <c r="R12" s="138"/>
      <c r="S12" s="141"/>
      <c r="T12" s="168"/>
      <c r="U12" s="141"/>
      <c r="V12" s="141"/>
      <c r="W12" s="169"/>
      <c r="X12" s="169"/>
      <c r="Y12" s="141"/>
      <c r="Z12" s="141"/>
      <c r="AA12" s="141"/>
    </row>
    <row r="13" spans="1:27" s="1" customFormat="1" ht="22.5" customHeight="1">
      <c r="L13" s="316" t="s">
        <v>611</v>
      </c>
      <c r="M13" s="316"/>
      <c r="N13" s="316"/>
      <c r="O13" s="316" t="s">
        <v>6</v>
      </c>
      <c r="P13" s="316"/>
      <c r="R13" s="474" t="str">
        <f>IF(設住所="","",設住所)</f>
        <v/>
      </c>
      <c r="S13" s="474"/>
      <c r="T13" s="474"/>
      <c r="U13" s="474"/>
      <c r="V13" s="474"/>
      <c r="W13" s="474"/>
      <c r="X13" s="474"/>
      <c r="Y13" s="474"/>
      <c r="Z13" s="474"/>
      <c r="AA13" s="474"/>
    </row>
    <row r="14" spans="1:27" s="1" customFormat="1" ht="22.5" customHeight="1">
      <c r="O14" s="316" t="s">
        <v>8</v>
      </c>
      <c r="P14" s="316"/>
      <c r="R14" s="474" t="str">
        <f>IF(設氏名="","",設氏名)</f>
        <v/>
      </c>
      <c r="S14" s="474"/>
      <c r="T14" s="474"/>
      <c r="U14" s="474"/>
      <c r="V14" s="474"/>
      <c r="W14" s="138"/>
      <c r="X14" s="138"/>
      <c r="Y14" s="138"/>
      <c r="Z14" s="138"/>
      <c r="AA14" s="138"/>
    </row>
    <row r="15" spans="1:27" s="1" customFormat="1" ht="22.5" customHeight="1">
      <c r="O15" s="316" t="s">
        <v>7</v>
      </c>
      <c r="P15" s="316"/>
      <c r="Q15" s="138"/>
      <c r="R15" s="138" t="str">
        <f>IF(設電話="","",設電話)</f>
        <v/>
      </c>
      <c r="S15" s="141"/>
      <c r="T15" s="168"/>
      <c r="U15" s="141"/>
      <c r="V15" s="141"/>
      <c r="W15" s="773"/>
      <c r="X15" s="773"/>
      <c r="Y15" s="141"/>
      <c r="Z15" s="141"/>
      <c r="AA15" s="141"/>
    </row>
    <row r="16" spans="1:27" s="1" customFormat="1" ht="22.5" customHeight="1">
      <c r="O16" s="136"/>
      <c r="P16" s="136"/>
      <c r="Q16" s="138"/>
      <c r="R16" s="138"/>
      <c r="S16" s="141"/>
      <c r="T16" s="168"/>
      <c r="U16" s="141"/>
      <c r="V16" s="141"/>
      <c r="W16" s="169"/>
      <c r="X16" s="169"/>
      <c r="Y16" s="141"/>
      <c r="Z16" s="141"/>
      <c r="AA16" s="141"/>
    </row>
    <row r="17" spans="2:27" s="1" customFormat="1" ht="22.5" customHeight="1">
      <c r="L17" s="316" t="s">
        <v>612</v>
      </c>
      <c r="M17" s="316"/>
      <c r="N17" s="316"/>
      <c r="O17" s="316" t="s">
        <v>6</v>
      </c>
      <c r="P17" s="316"/>
      <c r="R17" s="474" t="str">
        <f>IF(工氏名="","",工住所)</f>
        <v/>
      </c>
      <c r="S17" s="474"/>
      <c r="T17" s="474"/>
      <c r="U17" s="474"/>
      <c r="V17" s="474"/>
      <c r="W17" s="474"/>
      <c r="X17" s="474"/>
      <c r="Y17" s="474"/>
      <c r="Z17" s="474"/>
      <c r="AA17" s="474"/>
    </row>
    <row r="18" spans="2:27" s="1" customFormat="1" ht="22.5" customHeight="1">
      <c r="O18" s="316" t="s">
        <v>8</v>
      </c>
      <c r="P18" s="316"/>
      <c r="R18" s="474" t="str">
        <f>IF(工氏名="","",工氏名)</f>
        <v/>
      </c>
      <c r="S18" s="474"/>
      <c r="T18" s="474"/>
      <c r="U18" s="474"/>
      <c r="V18" s="474"/>
      <c r="W18" s="138"/>
      <c r="X18" s="138"/>
      <c r="Y18" s="138"/>
      <c r="Z18" s="138"/>
      <c r="AA18" s="138"/>
    </row>
    <row r="19" spans="2:27" s="1" customFormat="1" ht="22.5" customHeight="1">
      <c r="O19" s="316" t="s">
        <v>7</v>
      </c>
      <c r="P19" s="316"/>
      <c r="Q19" s="138"/>
      <c r="R19" s="138" t="str">
        <f>IF(工電話="","",工電話)</f>
        <v/>
      </c>
      <c r="S19" s="141"/>
      <c r="T19" s="168"/>
      <c r="U19" s="141"/>
      <c r="V19" s="141"/>
      <c r="W19" s="773"/>
      <c r="X19" s="773"/>
      <c r="Y19" s="141"/>
      <c r="Z19" s="141"/>
      <c r="AA19" s="141"/>
    </row>
    <row r="20" spans="2:27" s="1" customFormat="1" ht="22.5" customHeight="1">
      <c r="O20" s="136"/>
      <c r="P20" s="136"/>
      <c r="Q20" s="138"/>
      <c r="R20" s="138"/>
      <c r="S20" s="141"/>
      <c r="T20" s="168"/>
      <c r="U20" s="141"/>
      <c r="V20" s="141"/>
      <c r="W20" s="169"/>
      <c r="X20" s="169"/>
      <c r="Y20" s="141"/>
      <c r="Z20" s="141"/>
      <c r="AA20" s="141"/>
    </row>
    <row r="21" spans="2:27" s="1" customFormat="1" ht="26.25" customHeight="1">
      <c r="B21" s="333" t="s">
        <v>613</v>
      </c>
      <c r="C21" s="333"/>
      <c r="D21" s="333"/>
      <c r="E21" s="333"/>
      <c r="F21" s="333"/>
      <c r="G21" s="333"/>
      <c r="H21" s="333"/>
      <c r="I21" s="333"/>
      <c r="J21" s="333"/>
      <c r="K21" s="333"/>
      <c r="L21" s="333"/>
      <c r="M21" s="333"/>
      <c r="N21" s="333"/>
      <c r="O21" s="333"/>
      <c r="P21" s="333"/>
      <c r="Q21" s="333"/>
      <c r="R21" s="333"/>
      <c r="S21" s="333"/>
      <c r="T21" s="333"/>
      <c r="U21" s="333"/>
      <c r="V21" s="333"/>
      <c r="W21" s="333"/>
      <c r="X21" s="333"/>
      <c r="Y21" s="333"/>
      <c r="Z21" s="333"/>
    </row>
    <row r="22" spans="2:27" s="1" customFormat="1" ht="26.25" customHeight="1">
      <c r="B22" s="333"/>
      <c r="C22" s="333"/>
      <c r="D22" s="333"/>
      <c r="E22" s="333"/>
      <c r="F22" s="333"/>
      <c r="G22" s="333"/>
      <c r="H22" s="333"/>
      <c r="I22" s="333"/>
      <c r="J22" s="333"/>
      <c r="K22" s="333"/>
      <c r="L22" s="333"/>
      <c r="M22" s="333"/>
      <c r="N22" s="333"/>
      <c r="O22" s="333"/>
      <c r="P22" s="333"/>
      <c r="Q22" s="333"/>
      <c r="R22" s="333"/>
      <c r="S22" s="333"/>
      <c r="T22" s="333"/>
      <c r="U22" s="333"/>
      <c r="V22" s="333"/>
      <c r="W22" s="333"/>
      <c r="X22" s="333"/>
      <c r="Y22" s="333"/>
      <c r="Z22" s="333"/>
      <c r="AA22" s="157"/>
    </row>
    <row r="23" spans="2:27" s="1" customFormat="1" ht="26.25" customHeight="1">
      <c r="B23" s="333"/>
      <c r="C23" s="333"/>
      <c r="D23" s="333"/>
      <c r="E23" s="333"/>
      <c r="F23" s="333"/>
      <c r="G23" s="333"/>
      <c r="H23" s="333"/>
      <c r="I23" s="333"/>
      <c r="J23" s="333"/>
      <c r="K23" s="333"/>
      <c r="L23" s="333"/>
      <c r="M23" s="333"/>
      <c r="N23" s="333"/>
      <c r="O23" s="333"/>
      <c r="P23" s="333"/>
      <c r="Q23" s="333"/>
      <c r="R23" s="333"/>
      <c r="S23" s="333"/>
      <c r="T23" s="333"/>
      <c r="U23" s="333"/>
      <c r="V23" s="333"/>
      <c r="W23" s="333"/>
      <c r="X23" s="333"/>
      <c r="Y23" s="333"/>
      <c r="Z23" s="333"/>
      <c r="AA23" s="157"/>
    </row>
    <row r="24" spans="2:27" s="1" customFormat="1" ht="26.25" customHeight="1">
      <c r="B24" s="333"/>
      <c r="C24" s="333"/>
      <c r="D24" s="333"/>
      <c r="E24" s="333"/>
      <c r="F24" s="333"/>
      <c r="G24" s="333"/>
      <c r="H24" s="333"/>
      <c r="I24" s="333"/>
      <c r="J24" s="333"/>
      <c r="K24" s="333"/>
      <c r="L24" s="333"/>
      <c r="M24" s="333"/>
      <c r="N24" s="333"/>
      <c r="O24" s="333"/>
      <c r="P24" s="333"/>
      <c r="Q24" s="333"/>
      <c r="R24" s="333"/>
      <c r="S24" s="333"/>
      <c r="T24" s="333"/>
      <c r="U24" s="333"/>
      <c r="V24" s="333"/>
      <c r="W24" s="333"/>
      <c r="X24" s="333"/>
      <c r="Y24" s="333"/>
      <c r="Z24" s="333"/>
    </row>
    <row r="25" spans="2:27" s="1" customFormat="1" ht="22.5" customHeight="1">
      <c r="Z25" s="95"/>
    </row>
    <row r="26" spans="2:27" s="1" customFormat="1" ht="22.5" customHeight="1">
      <c r="N26" s="316" t="s">
        <v>614</v>
      </c>
      <c r="O26" s="316"/>
    </row>
    <row r="27" spans="2:27" s="1" customFormat="1" ht="22.5" customHeight="1"/>
    <row r="28" spans="2:27" s="1" customFormat="1" ht="22.5" customHeight="1">
      <c r="B28" s="1" t="s">
        <v>615</v>
      </c>
    </row>
    <row r="29" spans="2:27" s="1" customFormat="1" ht="22.5" customHeight="1"/>
    <row r="30" spans="2:27" ht="24">
      <c r="C30" s="81" t="s">
        <v>616</v>
      </c>
      <c r="D30" s="1" t="s">
        <v>617</v>
      </c>
      <c r="R30" s="1" t="s">
        <v>116</v>
      </c>
    </row>
    <row r="31" spans="2:27" ht="24">
      <c r="C31" s="81" t="s">
        <v>618</v>
      </c>
      <c r="D31" s="1" t="s">
        <v>619</v>
      </c>
      <c r="R31" s="1" t="s">
        <v>116</v>
      </c>
    </row>
    <row r="32" spans="2:27" ht="24">
      <c r="C32" s="81" t="s">
        <v>620</v>
      </c>
      <c r="D32" s="1" t="s">
        <v>621</v>
      </c>
      <c r="R32" s="1" t="s">
        <v>116</v>
      </c>
    </row>
    <row r="33" spans="3:23" ht="24">
      <c r="C33" s="81" t="s">
        <v>622</v>
      </c>
      <c r="D33" s="1" t="s">
        <v>623</v>
      </c>
      <c r="R33" s="1" t="s">
        <v>116</v>
      </c>
    </row>
    <row r="34" spans="3:23" ht="24">
      <c r="C34" s="81" t="s">
        <v>624</v>
      </c>
      <c r="D34" s="1" t="s">
        <v>625</v>
      </c>
      <c r="R34" s="1" t="s">
        <v>116</v>
      </c>
    </row>
    <row r="35" spans="3:23" ht="24">
      <c r="C35" s="81" t="s">
        <v>626</v>
      </c>
      <c r="D35" s="1" t="s">
        <v>627</v>
      </c>
      <c r="R35" s="1" t="s">
        <v>116</v>
      </c>
    </row>
    <row r="36" spans="3:23" ht="24">
      <c r="C36" s="81" t="s">
        <v>628</v>
      </c>
      <c r="D36" s="1" t="s">
        <v>629</v>
      </c>
      <c r="R36" s="1" t="s">
        <v>116</v>
      </c>
    </row>
    <row r="37" spans="3:23" ht="24">
      <c r="C37" s="81" t="s">
        <v>630</v>
      </c>
      <c r="D37" s="1" t="s">
        <v>631</v>
      </c>
      <c r="R37" s="1" t="s">
        <v>116</v>
      </c>
    </row>
    <row r="38" spans="3:23" ht="24">
      <c r="C38" s="81" t="s">
        <v>632</v>
      </c>
      <c r="D38" s="1" t="s">
        <v>633</v>
      </c>
      <c r="R38" s="1" t="s">
        <v>116</v>
      </c>
    </row>
    <row r="39" spans="3:23" ht="24">
      <c r="C39" s="81" t="s">
        <v>634</v>
      </c>
      <c r="D39" s="1" t="s">
        <v>635</v>
      </c>
      <c r="R39" s="1" t="s">
        <v>116</v>
      </c>
    </row>
    <row r="40" spans="3:23" ht="24">
      <c r="C40" s="81" t="s">
        <v>636</v>
      </c>
      <c r="D40" s="1" t="s">
        <v>637</v>
      </c>
      <c r="R40" s="1" t="s">
        <v>638</v>
      </c>
    </row>
    <row r="41" spans="3:23" ht="24">
      <c r="C41" s="81" t="s">
        <v>639</v>
      </c>
      <c r="D41" s="1" t="s">
        <v>640</v>
      </c>
      <c r="R41" s="1" t="s">
        <v>116</v>
      </c>
    </row>
    <row r="42" spans="3:23" ht="24">
      <c r="C42" s="81" t="s">
        <v>641</v>
      </c>
      <c r="D42" s="1" t="s">
        <v>642</v>
      </c>
      <c r="R42" s="1" t="s">
        <v>638</v>
      </c>
      <c r="W42" s="1" t="s">
        <v>643</v>
      </c>
    </row>
  </sheetData>
  <mergeCells count="27">
    <mergeCell ref="N26:O26"/>
    <mergeCell ref="O14:P14"/>
    <mergeCell ref="R14:V14"/>
    <mergeCell ref="O15:P15"/>
    <mergeCell ref="W15:X15"/>
    <mergeCell ref="L17:N17"/>
    <mergeCell ref="O17:P17"/>
    <mergeCell ref="R17:AA17"/>
    <mergeCell ref="O18:P18"/>
    <mergeCell ref="R18:V18"/>
    <mergeCell ref="O19:P19"/>
    <mergeCell ref="W19:X19"/>
    <mergeCell ref="B21:Z24"/>
    <mergeCell ref="O10:P10"/>
    <mergeCell ref="R10:V10"/>
    <mergeCell ref="O11:P11"/>
    <mergeCell ref="W11:X11"/>
    <mergeCell ref="L13:N13"/>
    <mergeCell ref="O13:P13"/>
    <mergeCell ref="R13:AA13"/>
    <mergeCell ref="G2:W3"/>
    <mergeCell ref="I4:U5"/>
    <mergeCell ref="B7:E7"/>
    <mergeCell ref="G7:K7"/>
    <mergeCell ref="L9:N9"/>
    <mergeCell ref="O9:P9"/>
    <mergeCell ref="R9:AA9"/>
  </mergeCells>
  <phoneticPr fontId="1"/>
  <printOptions horizontalCentered="1" verticalCentered="1"/>
  <pageMargins left="0.70866141732283472" right="0.70866141732283472" top="0.74803149606299213" bottom="0.74803149606299213" header="0.31496062992125984" footer="0.31496062992125984"/>
  <pageSetup paperSize="9" scale="73"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A39"/>
  <sheetViews>
    <sheetView view="pageBreakPreview" zoomScaleNormal="100" zoomScaleSheetLayoutView="100" workbookViewId="0"/>
  </sheetViews>
  <sheetFormatPr defaultColWidth="3.75" defaultRowHeight="22.5" customHeight="1"/>
  <cols>
    <col min="1" max="5" width="3.75" style="81"/>
    <col min="6" max="6" width="1.25" style="81" customWidth="1"/>
    <col min="7" max="7" width="3.75" style="81"/>
    <col min="8" max="8" width="4.5" style="81" bestFit="1" customWidth="1"/>
    <col min="9" max="9" width="3.75" style="81"/>
    <col min="10" max="10" width="4.5" style="81" bestFit="1" customWidth="1"/>
    <col min="11" max="12" width="3.75" style="81"/>
    <col min="13" max="13" width="4.5" style="81" bestFit="1" customWidth="1"/>
    <col min="14" max="19" width="3.75" style="81"/>
    <col min="20" max="20" width="6.5" style="81" bestFit="1" customWidth="1"/>
    <col min="21" max="21" width="4.625" style="81" bestFit="1" customWidth="1"/>
    <col min="22" max="22" width="3.75" style="81"/>
    <col min="23" max="23" width="4.625" style="81" bestFit="1" customWidth="1"/>
    <col min="24" max="24" width="3.75" style="81"/>
    <col min="25" max="25" width="4.625" style="81" bestFit="1" customWidth="1"/>
    <col min="26" max="16384" width="3.75" style="81"/>
  </cols>
  <sheetData>
    <row r="1" spans="1:27" ht="22.5" customHeight="1">
      <c r="A1" s="87" t="s">
        <v>153</v>
      </c>
    </row>
    <row r="2" spans="1:27" ht="22.5" customHeight="1">
      <c r="G2" s="314" t="s">
        <v>0</v>
      </c>
      <c r="H2" s="314"/>
      <c r="I2" s="314"/>
      <c r="J2" s="314"/>
      <c r="K2" s="314"/>
      <c r="L2" s="314"/>
      <c r="M2" s="314"/>
      <c r="N2" s="314"/>
      <c r="O2" s="314"/>
      <c r="P2" s="314"/>
      <c r="Q2" s="314"/>
      <c r="R2" s="314"/>
      <c r="S2" s="314"/>
      <c r="T2" s="314"/>
      <c r="U2" s="314"/>
      <c r="V2" s="314"/>
      <c r="W2" s="314"/>
    </row>
    <row r="3" spans="1:27" ht="22.5" customHeight="1">
      <c r="G3" s="314"/>
      <c r="H3" s="314"/>
      <c r="I3" s="314"/>
      <c r="J3" s="314"/>
      <c r="K3" s="314"/>
      <c r="L3" s="314"/>
      <c r="M3" s="314"/>
      <c r="N3" s="314"/>
      <c r="O3" s="314"/>
      <c r="P3" s="314"/>
      <c r="Q3" s="314"/>
      <c r="R3" s="314"/>
      <c r="S3" s="314"/>
      <c r="T3" s="314"/>
      <c r="U3" s="314"/>
      <c r="V3" s="314"/>
      <c r="W3" s="314"/>
    </row>
    <row r="4" spans="1:27" ht="22.5" customHeight="1">
      <c r="I4" s="315" t="s">
        <v>136</v>
      </c>
      <c r="J4" s="315"/>
      <c r="K4" s="315"/>
      <c r="L4" s="315"/>
      <c r="M4" s="315"/>
      <c r="N4" s="315"/>
      <c r="O4" s="315"/>
      <c r="P4" s="315"/>
      <c r="Q4" s="315"/>
      <c r="R4" s="315"/>
      <c r="S4" s="315"/>
      <c r="T4" s="315"/>
      <c r="U4" s="315"/>
    </row>
    <row r="5" spans="1:27" ht="22.5" customHeight="1">
      <c r="I5" s="315"/>
      <c r="J5" s="315"/>
      <c r="K5" s="315"/>
      <c r="L5" s="315"/>
      <c r="M5" s="315"/>
      <c r="N5" s="315"/>
      <c r="O5" s="315"/>
      <c r="P5" s="315"/>
      <c r="Q5" s="315"/>
      <c r="R5" s="315"/>
      <c r="S5" s="315"/>
      <c r="T5" s="315"/>
      <c r="U5" s="315"/>
    </row>
    <row r="6" spans="1:27" s="1" customFormat="1" ht="22.5" customHeight="1">
      <c r="I6" s="136"/>
      <c r="J6" s="136"/>
      <c r="K6" s="136"/>
      <c r="L6" s="136"/>
      <c r="M6" s="136"/>
      <c r="N6" s="136"/>
      <c r="O6" s="136"/>
      <c r="P6" s="136"/>
      <c r="Q6" s="136"/>
      <c r="R6" s="136"/>
      <c r="T6" s="1" t="s">
        <v>565</v>
      </c>
      <c r="V6" s="1" t="s">
        <v>1</v>
      </c>
      <c r="X6" s="1" t="s">
        <v>2</v>
      </c>
      <c r="Z6" s="1" t="s">
        <v>3</v>
      </c>
    </row>
    <row r="7" spans="1:27" s="1" customFormat="1" ht="22.5" customHeight="1">
      <c r="B7" s="316" t="s">
        <v>4</v>
      </c>
      <c r="C7" s="316"/>
      <c r="D7" s="316"/>
      <c r="E7" s="316"/>
      <c r="F7" s="136"/>
      <c r="G7" s="316" t="s">
        <v>297</v>
      </c>
      <c r="H7" s="316"/>
      <c r="I7" s="316"/>
      <c r="J7" s="316"/>
      <c r="K7" s="316"/>
      <c r="L7" s="1" t="s">
        <v>5</v>
      </c>
    </row>
    <row r="8" spans="1:27" s="1" customFormat="1" ht="22.5" customHeight="1"/>
    <row r="9" spans="1:27" s="1" customFormat="1" ht="22.5" customHeight="1">
      <c r="L9" s="316" t="s">
        <v>9</v>
      </c>
      <c r="M9" s="316"/>
      <c r="N9" s="316"/>
      <c r="O9" s="316" t="s">
        <v>6</v>
      </c>
      <c r="P9" s="316"/>
      <c r="R9" s="474"/>
      <c r="S9" s="474"/>
      <c r="T9" s="474"/>
      <c r="U9" s="474"/>
      <c r="V9" s="474"/>
      <c r="W9" s="474"/>
      <c r="X9" s="474"/>
      <c r="Y9" s="474"/>
      <c r="Z9" s="474"/>
      <c r="AA9" s="474"/>
    </row>
    <row r="10" spans="1:27" s="1" customFormat="1" ht="22.5" customHeight="1">
      <c r="L10" s="136"/>
      <c r="M10" s="136"/>
      <c r="N10" s="136"/>
      <c r="O10" s="136"/>
      <c r="P10" s="136"/>
      <c r="R10" s="139"/>
      <c r="S10" s="139"/>
      <c r="T10" s="139"/>
      <c r="U10" s="139"/>
      <c r="V10" s="139"/>
      <c r="W10" s="139"/>
      <c r="X10" s="139"/>
      <c r="Y10" s="139"/>
      <c r="Z10" s="139"/>
      <c r="AA10" s="139"/>
    </row>
    <row r="11" spans="1:27" s="1" customFormat="1" ht="22.5" customHeight="1">
      <c r="O11" s="316" t="s">
        <v>8</v>
      </c>
      <c r="P11" s="316"/>
      <c r="R11" s="474"/>
      <c r="S11" s="474"/>
      <c r="T11" s="474"/>
      <c r="U11" s="474"/>
      <c r="V11" s="474"/>
      <c r="W11" s="138"/>
      <c r="X11" s="138"/>
      <c r="Y11" s="138"/>
      <c r="Z11" s="138"/>
      <c r="AA11" s="138"/>
    </row>
    <row r="12" spans="1:27" s="1" customFormat="1" ht="18.75" customHeight="1">
      <c r="O12" s="136"/>
      <c r="P12" s="136"/>
      <c r="R12" s="139"/>
      <c r="S12" s="139"/>
      <c r="T12" s="139"/>
      <c r="U12" s="139"/>
      <c r="V12" s="138"/>
      <c r="W12" s="138"/>
      <c r="X12" s="138"/>
      <c r="Y12" s="138"/>
      <c r="Z12" s="138"/>
      <c r="AA12" s="138"/>
    </row>
    <row r="13" spans="1:27" s="1" customFormat="1" ht="22.5" customHeight="1">
      <c r="O13" s="316" t="s">
        <v>7</v>
      </c>
      <c r="P13" s="316"/>
      <c r="R13" s="474"/>
      <c r="S13" s="474"/>
      <c r="T13" s="474"/>
      <c r="U13" s="474"/>
      <c r="V13" s="474"/>
      <c r="W13" s="474"/>
      <c r="X13" s="474"/>
      <c r="Y13" s="474"/>
      <c r="Z13" s="474"/>
      <c r="AA13" s="141"/>
    </row>
    <row r="14" spans="1:27" s="1" customFormat="1" ht="22.5" customHeight="1"/>
    <row r="15" spans="1:27" s="1" customFormat="1" ht="22.5" customHeight="1">
      <c r="B15" s="333"/>
      <c r="C15" s="333"/>
      <c r="D15" s="333"/>
      <c r="E15" s="473"/>
      <c r="F15" s="473"/>
      <c r="G15" s="157" t="s">
        <v>1</v>
      </c>
      <c r="H15" s="157"/>
      <c r="I15" s="157" t="s">
        <v>2</v>
      </c>
      <c r="J15" s="157"/>
      <c r="K15" s="473" t="s">
        <v>47</v>
      </c>
      <c r="L15" s="473"/>
      <c r="M15" s="157"/>
      <c r="N15" s="473" t="s">
        <v>48</v>
      </c>
      <c r="O15" s="473"/>
      <c r="P15" s="473"/>
      <c r="Q15" s="473"/>
      <c r="R15" s="473"/>
      <c r="S15" s="473"/>
      <c r="T15" s="473"/>
      <c r="U15" s="157" t="s">
        <v>578</v>
      </c>
      <c r="V15" s="157"/>
      <c r="W15" s="157"/>
      <c r="X15" s="157"/>
      <c r="Y15" s="157"/>
      <c r="Z15" s="157"/>
    </row>
    <row r="16" spans="1:27" s="1" customFormat="1" ht="22.5" customHeight="1">
      <c r="B16" s="472" t="s">
        <v>579</v>
      </c>
      <c r="C16" s="472"/>
      <c r="D16" s="472"/>
      <c r="E16" s="472"/>
      <c r="F16" s="472"/>
      <c r="G16" s="472"/>
      <c r="H16" s="472"/>
      <c r="I16" s="472"/>
      <c r="J16" s="472"/>
      <c r="K16" s="472"/>
      <c r="L16" s="472"/>
      <c r="M16" s="472"/>
      <c r="N16" s="472"/>
      <c r="O16" s="472"/>
      <c r="P16" s="472"/>
      <c r="Q16" s="472"/>
      <c r="R16" s="472"/>
      <c r="S16" s="472"/>
      <c r="T16" s="472"/>
      <c r="U16" s="472"/>
      <c r="V16" s="472"/>
      <c r="W16" s="472"/>
      <c r="X16" s="472"/>
      <c r="Y16" s="472"/>
      <c r="Z16" s="472"/>
      <c r="AA16" s="157"/>
    </row>
    <row r="17" spans="2:27" s="1" customFormat="1" ht="22.5" customHeight="1">
      <c r="B17" s="472"/>
      <c r="C17" s="472"/>
      <c r="D17" s="472"/>
      <c r="E17" s="472"/>
      <c r="F17" s="472"/>
      <c r="G17" s="472"/>
      <c r="H17" s="472"/>
      <c r="I17" s="472"/>
      <c r="J17" s="472"/>
      <c r="K17" s="472"/>
      <c r="L17" s="472"/>
      <c r="M17" s="472"/>
      <c r="N17" s="472"/>
      <c r="O17" s="472"/>
      <c r="P17" s="472"/>
      <c r="Q17" s="472"/>
      <c r="R17" s="472"/>
      <c r="S17" s="472"/>
      <c r="T17" s="472"/>
      <c r="U17" s="472"/>
      <c r="V17" s="472"/>
      <c r="W17" s="472"/>
      <c r="X17" s="472"/>
      <c r="Y17" s="472"/>
      <c r="Z17" s="472"/>
      <c r="AA17" s="157"/>
    </row>
    <row r="18" spans="2:27" s="1" customFormat="1" ht="22.5" customHeight="1">
      <c r="B18" s="472"/>
      <c r="C18" s="472"/>
      <c r="D18" s="472"/>
      <c r="E18" s="472"/>
      <c r="F18" s="472"/>
      <c r="G18" s="472"/>
      <c r="H18" s="472"/>
      <c r="I18" s="472"/>
      <c r="J18" s="472"/>
      <c r="K18" s="472"/>
      <c r="L18" s="472"/>
      <c r="M18" s="472"/>
      <c r="N18" s="472"/>
      <c r="O18" s="472"/>
      <c r="P18" s="472"/>
      <c r="Q18" s="472"/>
      <c r="R18" s="472"/>
      <c r="S18" s="472"/>
      <c r="T18" s="472"/>
      <c r="U18" s="472"/>
      <c r="V18" s="472"/>
      <c r="W18" s="472"/>
      <c r="X18" s="472"/>
      <c r="Y18" s="472"/>
      <c r="Z18" s="472"/>
      <c r="AA18" s="157"/>
    </row>
    <row r="19" spans="2:27" s="1" customFormat="1" ht="22.5" customHeight="1">
      <c r="B19" s="472"/>
      <c r="C19" s="472"/>
      <c r="D19" s="472"/>
      <c r="E19" s="472"/>
      <c r="F19" s="472"/>
      <c r="G19" s="472"/>
      <c r="H19" s="472"/>
      <c r="I19" s="472"/>
      <c r="J19" s="472"/>
      <c r="K19" s="472"/>
      <c r="L19" s="472"/>
      <c r="M19" s="472"/>
      <c r="N19" s="472"/>
      <c r="O19" s="472"/>
      <c r="P19" s="472"/>
      <c r="Q19" s="472"/>
      <c r="R19" s="472"/>
      <c r="S19" s="472"/>
      <c r="T19" s="472"/>
      <c r="U19" s="472"/>
      <c r="V19" s="472"/>
      <c r="W19" s="472"/>
      <c r="X19" s="472"/>
      <c r="Y19" s="472"/>
      <c r="Z19" s="472"/>
    </row>
    <row r="20" spans="2:27" s="1" customFormat="1" ht="22.5" customHeight="1" thickBot="1">
      <c r="Z20" s="95"/>
    </row>
    <row r="21" spans="2:27" s="1" customFormat="1" ht="22.5" customHeight="1">
      <c r="B21" s="783" t="s">
        <v>135</v>
      </c>
      <c r="C21" s="784"/>
      <c r="D21" s="784"/>
      <c r="E21" s="784"/>
      <c r="F21" s="784"/>
      <c r="G21" s="784"/>
      <c r="H21" s="784"/>
      <c r="I21" s="784"/>
      <c r="J21" s="785"/>
      <c r="K21" s="395"/>
      <c r="L21" s="395"/>
      <c r="M21" s="395"/>
      <c r="N21" s="395"/>
      <c r="O21" s="395"/>
      <c r="P21" s="395"/>
      <c r="Q21" s="395"/>
      <c r="R21" s="395"/>
      <c r="S21" s="395"/>
      <c r="T21" s="395"/>
      <c r="U21" s="395"/>
      <c r="V21" s="395"/>
      <c r="W21" s="395"/>
      <c r="X21" s="395"/>
      <c r="Y21" s="395"/>
      <c r="Z21" s="593"/>
    </row>
    <row r="22" spans="2:27" s="1" customFormat="1" ht="22.5" customHeight="1">
      <c r="B22" s="780"/>
      <c r="C22" s="781"/>
      <c r="D22" s="781"/>
      <c r="E22" s="781"/>
      <c r="F22" s="781"/>
      <c r="G22" s="781"/>
      <c r="H22" s="781"/>
      <c r="I22" s="781"/>
      <c r="J22" s="389"/>
      <c r="K22" s="378"/>
      <c r="L22" s="378"/>
      <c r="M22" s="378"/>
      <c r="N22" s="378"/>
      <c r="O22" s="378"/>
      <c r="P22" s="378"/>
      <c r="Q22" s="378"/>
      <c r="R22" s="378"/>
      <c r="S22" s="378"/>
      <c r="T22" s="378"/>
      <c r="U22" s="378"/>
      <c r="V22" s="378"/>
      <c r="W22" s="378"/>
      <c r="X22" s="378"/>
      <c r="Y22" s="378"/>
      <c r="Z22" s="666"/>
    </row>
    <row r="23" spans="2:27" s="87" customFormat="1" ht="26.25" customHeight="1">
      <c r="B23" s="318" t="s">
        <v>258</v>
      </c>
      <c r="C23" s="319"/>
      <c r="D23" s="319"/>
      <c r="E23" s="319"/>
      <c r="F23" s="319"/>
      <c r="G23" s="319"/>
      <c r="H23" s="319"/>
      <c r="I23" s="320"/>
      <c r="J23" s="151"/>
      <c r="K23" s="151" t="s">
        <v>15</v>
      </c>
      <c r="L23" s="146"/>
      <c r="M23" s="146"/>
      <c r="N23" s="146"/>
      <c r="O23" s="146"/>
      <c r="P23" s="146"/>
      <c r="Q23" s="146"/>
      <c r="R23" s="146"/>
      <c r="S23" s="146"/>
      <c r="T23" s="146"/>
      <c r="U23" s="146"/>
      <c r="V23" s="146"/>
      <c r="W23" s="146"/>
      <c r="X23" s="146"/>
      <c r="Y23" s="146"/>
      <c r="Z23" s="147"/>
    </row>
    <row r="24" spans="2:27" s="87" customFormat="1" ht="26.25" customHeight="1">
      <c r="B24" s="321"/>
      <c r="C24" s="322"/>
      <c r="D24" s="322"/>
      <c r="E24" s="322"/>
      <c r="F24" s="322"/>
      <c r="G24" s="322"/>
      <c r="H24" s="322"/>
      <c r="I24" s="323"/>
      <c r="J24" s="151"/>
      <c r="K24" s="151" t="s">
        <v>11</v>
      </c>
      <c r="L24" s="146"/>
      <c r="M24" s="146"/>
      <c r="N24" s="146"/>
      <c r="O24" s="146"/>
      <c r="P24" s="146"/>
      <c r="Q24" s="146"/>
      <c r="R24" s="146"/>
      <c r="S24" s="146"/>
      <c r="T24" s="146"/>
      <c r="U24" s="146"/>
      <c r="V24" s="146"/>
      <c r="W24" s="146"/>
      <c r="X24" s="146"/>
      <c r="Y24" s="146"/>
      <c r="Z24" s="147"/>
    </row>
    <row r="25" spans="2:27" s="87" customFormat="1" ht="26.25" customHeight="1">
      <c r="B25" s="321"/>
      <c r="C25" s="322"/>
      <c r="D25" s="322"/>
      <c r="E25" s="322"/>
      <c r="F25" s="322"/>
      <c r="G25" s="322"/>
      <c r="H25" s="322"/>
      <c r="I25" s="323"/>
      <c r="J25" s="151"/>
      <c r="K25" s="151" t="s">
        <v>16</v>
      </c>
      <c r="L25" s="146"/>
      <c r="M25" s="146"/>
      <c r="N25" s="146"/>
      <c r="O25" s="146"/>
      <c r="P25" s="146"/>
      <c r="Q25" s="146"/>
      <c r="R25" s="146"/>
      <c r="S25" s="146"/>
      <c r="T25" s="146"/>
      <c r="U25" s="146"/>
      <c r="V25" s="146"/>
      <c r="W25" s="146"/>
      <c r="X25" s="146"/>
      <c r="Y25" s="146"/>
      <c r="Z25" s="147"/>
    </row>
    <row r="26" spans="2:27" s="1" customFormat="1" ht="26.25" customHeight="1">
      <c r="B26" s="318" t="s">
        <v>259</v>
      </c>
      <c r="C26" s="319"/>
      <c r="D26" s="319"/>
      <c r="E26" s="319"/>
      <c r="F26" s="319"/>
      <c r="G26" s="319"/>
      <c r="H26" s="319"/>
      <c r="I26" s="320"/>
      <c r="J26" s="158"/>
      <c r="K26" s="158" t="s">
        <v>15</v>
      </c>
      <c r="L26" s="159"/>
      <c r="M26" s="159"/>
      <c r="N26" s="159"/>
      <c r="O26" s="159"/>
      <c r="P26" s="159"/>
      <c r="Q26" s="159"/>
      <c r="R26" s="159"/>
      <c r="S26" s="159"/>
      <c r="T26" s="159"/>
      <c r="U26" s="159"/>
      <c r="V26" s="159"/>
      <c r="W26" s="159"/>
      <c r="X26" s="159"/>
      <c r="Y26" s="159"/>
      <c r="Z26" s="160"/>
    </row>
    <row r="27" spans="2:27" s="1" customFormat="1" ht="26.25" customHeight="1">
      <c r="B27" s="321"/>
      <c r="C27" s="322"/>
      <c r="D27" s="322"/>
      <c r="E27" s="322"/>
      <c r="F27" s="322"/>
      <c r="G27" s="322"/>
      <c r="H27" s="322"/>
      <c r="I27" s="323"/>
      <c r="J27" s="151"/>
      <c r="K27" s="151" t="s">
        <v>11</v>
      </c>
      <c r="L27" s="146"/>
      <c r="M27" s="146"/>
      <c r="N27" s="146"/>
      <c r="O27" s="146"/>
      <c r="P27" s="146"/>
      <c r="Q27" s="146"/>
      <c r="R27" s="146"/>
      <c r="S27" s="146"/>
      <c r="T27" s="146"/>
      <c r="U27" s="146"/>
      <c r="V27" s="146"/>
      <c r="W27" s="146"/>
      <c r="X27" s="146"/>
      <c r="Y27" s="146"/>
      <c r="Z27" s="147"/>
    </row>
    <row r="28" spans="2:27" s="1" customFormat="1" ht="26.25" customHeight="1">
      <c r="B28" s="330"/>
      <c r="C28" s="331"/>
      <c r="D28" s="331"/>
      <c r="E28" s="331"/>
      <c r="F28" s="331"/>
      <c r="G28" s="331"/>
      <c r="H28" s="331"/>
      <c r="I28" s="332"/>
      <c r="J28" s="161"/>
      <c r="K28" s="161" t="s">
        <v>16</v>
      </c>
      <c r="L28" s="149"/>
      <c r="M28" s="149"/>
      <c r="N28" s="149"/>
      <c r="O28" s="149"/>
      <c r="P28" s="149"/>
      <c r="Q28" s="149"/>
      <c r="R28" s="149"/>
      <c r="S28" s="149"/>
      <c r="T28" s="149"/>
      <c r="U28" s="149"/>
      <c r="V28" s="149"/>
      <c r="W28" s="149"/>
      <c r="X28" s="149"/>
      <c r="Y28" s="149"/>
      <c r="Z28" s="150"/>
    </row>
    <row r="29" spans="2:27" s="1" customFormat="1" ht="22.5" customHeight="1">
      <c r="B29" s="774" t="s">
        <v>134</v>
      </c>
      <c r="C29" s="775"/>
      <c r="D29" s="775"/>
      <c r="E29" s="775"/>
      <c r="F29" s="775"/>
      <c r="G29" s="775"/>
      <c r="H29" s="775"/>
      <c r="I29" s="776"/>
      <c r="J29" s="151"/>
      <c r="K29" s="152"/>
      <c r="L29" s="146"/>
      <c r="M29" s="146"/>
      <c r="N29" s="146"/>
      <c r="O29" s="146"/>
      <c r="P29" s="146"/>
      <c r="Q29" s="146"/>
      <c r="R29" s="146"/>
      <c r="S29" s="146"/>
      <c r="T29" s="146"/>
      <c r="U29" s="146"/>
      <c r="V29" s="146"/>
      <c r="W29" s="146"/>
      <c r="X29" s="146"/>
      <c r="Y29" s="146"/>
      <c r="Z29" s="147"/>
    </row>
    <row r="30" spans="2:27" s="1" customFormat="1" ht="22.5" customHeight="1">
      <c r="B30" s="777"/>
      <c r="C30" s="778"/>
      <c r="D30" s="778"/>
      <c r="E30" s="778"/>
      <c r="F30" s="778"/>
      <c r="G30" s="778"/>
      <c r="H30" s="778"/>
      <c r="I30" s="779"/>
      <c r="J30" s="151"/>
      <c r="K30" s="162"/>
      <c r="L30" s="146"/>
      <c r="M30" s="146"/>
      <c r="N30" s="146"/>
      <c r="O30" s="146"/>
      <c r="P30" s="146"/>
      <c r="Q30" s="146"/>
      <c r="R30" s="146"/>
      <c r="S30" s="146"/>
      <c r="T30" s="146"/>
      <c r="U30" s="146"/>
      <c r="V30" s="146"/>
      <c r="W30" s="146"/>
      <c r="X30" s="146"/>
      <c r="Y30" s="146"/>
      <c r="Z30" s="147"/>
    </row>
    <row r="31" spans="2:27" s="1" customFormat="1" ht="22.5" customHeight="1">
      <c r="B31" s="780"/>
      <c r="C31" s="781"/>
      <c r="D31" s="781"/>
      <c r="E31" s="781"/>
      <c r="F31" s="781"/>
      <c r="G31" s="781"/>
      <c r="H31" s="781"/>
      <c r="I31" s="782"/>
      <c r="J31" s="161"/>
      <c r="K31" s="163"/>
      <c r="L31" s="149"/>
      <c r="M31" s="149"/>
      <c r="N31" s="149"/>
      <c r="O31" s="149"/>
      <c r="P31" s="149"/>
      <c r="Q31" s="149"/>
      <c r="R31" s="149"/>
      <c r="S31" s="149"/>
      <c r="T31" s="149"/>
      <c r="U31" s="149"/>
      <c r="V31" s="149"/>
      <c r="W31" s="149"/>
      <c r="X31" s="149"/>
      <c r="Y31" s="149"/>
      <c r="Z31" s="150"/>
    </row>
    <row r="32" spans="2:27" s="1" customFormat="1" ht="22.5" customHeight="1">
      <c r="B32" s="774" t="s">
        <v>133</v>
      </c>
      <c r="C32" s="775"/>
      <c r="D32" s="775"/>
      <c r="E32" s="775"/>
      <c r="F32" s="775"/>
      <c r="G32" s="775"/>
      <c r="H32" s="775"/>
      <c r="I32" s="776"/>
      <c r="J32" s="151"/>
      <c r="K32" s="152"/>
      <c r="L32" s="146"/>
      <c r="M32" s="146"/>
      <c r="N32" s="146"/>
      <c r="O32" s="146"/>
      <c r="P32" s="146"/>
      <c r="Q32" s="146"/>
      <c r="R32" s="146"/>
      <c r="S32" s="146"/>
      <c r="T32" s="146"/>
      <c r="U32" s="146"/>
      <c r="V32" s="146"/>
      <c r="W32" s="146"/>
      <c r="X32" s="146"/>
      <c r="Y32" s="146"/>
      <c r="Z32" s="147"/>
    </row>
    <row r="33" spans="2:26" s="1" customFormat="1" ht="22.5" customHeight="1">
      <c r="B33" s="777"/>
      <c r="C33" s="778"/>
      <c r="D33" s="778"/>
      <c r="E33" s="778"/>
      <c r="F33" s="778"/>
      <c r="G33" s="778"/>
      <c r="H33" s="778"/>
      <c r="I33" s="779"/>
      <c r="J33" s="151"/>
      <c r="K33" s="162"/>
      <c r="L33" s="146"/>
      <c r="M33" s="146"/>
      <c r="N33" s="146"/>
      <c r="O33" s="146"/>
      <c r="P33" s="146"/>
      <c r="Q33" s="146"/>
      <c r="R33" s="146"/>
      <c r="S33" s="146"/>
      <c r="T33" s="146"/>
      <c r="U33" s="146"/>
      <c r="V33" s="146"/>
      <c r="W33" s="146"/>
      <c r="X33" s="146"/>
      <c r="Y33" s="146"/>
      <c r="Z33" s="147"/>
    </row>
    <row r="34" spans="2:26" s="1" customFormat="1" ht="22.5" customHeight="1">
      <c r="B34" s="780"/>
      <c r="C34" s="781"/>
      <c r="D34" s="781"/>
      <c r="E34" s="781"/>
      <c r="F34" s="781"/>
      <c r="G34" s="781"/>
      <c r="H34" s="781"/>
      <c r="I34" s="782"/>
      <c r="J34" s="151"/>
      <c r="K34" s="152"/>
      <c r="L34" s="146"/>
      <c r="M34" s="146"/>
      <c r="N34" s="146"/>
      <c r="O34" s="146"/>
      <c r="P34" s="146"/>
      <c r="Q34" s="146"/>
      <c r="R34" s="146"/>
      <c r="S34" s="146"/>
      <c r="T34" s="146"/>
      <c r="U34" s="146"/>
      <c r="V34" s="146"/>
      <c r="W34" s="146"/>
      <c r="X34" s="146"/>
      <c r="Y34" s="146"/>
      <c r="Z34" s="147"/>
    </row>
    <row r="35" spans="2:26" s="1" customFormat="1" ht="22.5" customHeight="1">
      <c r="B35" s="318" t="s">
        <v>66</v>
      </c>
      <c r="C35" s="319"/>
      <c r="D35" s="319"/>
      <c r="E35" s="319"/>
      <c r="F35" s="319"/>
      <c r="G35" s="319"/>
      <c r="H35" s="319"/>
      <c r="I35" s="320"/>
      <c r="J35" s="164"/>
      <c r="K35" s="165"/>
      <c r="L35" s="159"/>
      <c r="M35" s="159"/>
      <c r="N35" s="159"/>
      <c r="O35" s="159"/>
      <c r="P35" s="159"/>
      <c r="Q35" s="159"/>
      <c r="R35" s="159"/>
      <c r="S35" s="159"/>
      <c r="T35" s="159"/>
      <c r="U35" s="159"/>
      <c r="V35" s="159"/>
      <c r="W35" s="159"/>
      <c r="X35" s="159"/>
      <c r="Y35" s="159"/>
      <c r="Z35" s="160"/>
    </row>
    <row r="36" spans="2:26" s="1" customFormat="1" ht="22.5" customHeight="1">
      <c r="B36" s="321"/>
      <c r="C36" s="322"/>
      <c r="D36" s="322"/>
      <c r="E36" s="322"/>
      <c r="F36" s="322"/>
      <c r="G36" s="322"/>
      <c r="H36" s="322"/>
      <c r="I36" s="323"/>
      <c r="J36" s="166"/>
      <c r="K36" s="152"/>
      <c r="L36" s="146"/>
      <c r="M36" s="146"/>
      <c r="N36" s="146"/>
      <c r="O36" s="146"/>
      <c r="P36" s="146"/>
      <c r="Q36" s="146"/>
      <c r="R36" s="146"/>
      <c r="S36" s="146"/>
      <c r="T36" s="146"/>
      <c r="U36" s="146"/>
      <c r="V36" s="146"/>
      <c r="W36" s="146"/>
      <c r="X36" s="146"/>
      <c r="Y36" s="146"/>
      <c r="Z36" s="147"/>
    </row>
    <row r="37" spans="2:26" s="1" customFormat="1" ht="22.5" customHeight="1">
      <c r="B37" s="321"/>
      <c r="C37" s="322"/>
      <c r="D37" s="322"/>
      <c r="E37" s="322"/>
      <c r="F37" s="322"/>
      <c r="G37" s="322"/>
      <c r="H37" s="322"/>
      <c r="I37" s="323"/>
      <c r="J37" s="166"/>
      <c r="K37" s="162"/>
      <c r="L37" s="146"/>
      <c r="M37" s="146"/>
      <c r="N37" s="146"/>
      <c r="O37" s="146"/>
      <c r="P37" s="146"/>
      <c r="Q37" s="146"/>
      <c r="R37" s="146"/>
      <c r="S37" s="146"/>
      <c r="T37" s="146"/>
      <c r="U37" s="146"/>
      <c r="V37" s="146"/>
      <c r="W37" s="146"/>
      <c r="X37" s="146"/>
      <c r="Y37" s="146"/>
      <c r="Z37" s="147"/>
    </row>
    <row r="38" spans="2:26" s="1" customFormat="1" ht="22.5" customHeight="1" thickBot="1">
      <c r="B38" s="324"/>
      <c r="C38" s="325"/>
      <c r="D38" s="325"/>
      <c r="E38" s="325"/>
      <c r="F38" s="325"/>
      <c r="G38" s="325"/>
      <c r="H38" s="325"/>
      <c r="I38" s="326"/>
      <c r="J38" s="167"/>
      <c r="K38" s="154"/>
      <c r="L38" s="155"/>
      <c r="M38" s="155"/>
      <c r="N38" s="155"/>
      <c r="O38" s="155"/>
      <c r="P38" s="155"/>
      <c r="Q38" s="155"/>
      <c r="R38" s="155"/>
      <c r="S38" s="155"/>
      <c r="T38" s="155"/>
      <c r="U38" s="155"/>
      <c r="V38" s="155"/>
      <c r="W38" s="155"/>
      <c r="X38" s="155"/>
      <c r="Y38" s="155"/>
      <c r="Z38" s="156"/>
    </row>
    <row r="39" spans="2:26" s="1" customFormat="1" ht="22.5" customHeight="1"/>
  </sheetData>
  <mergeCells count="24">
    <mergeCell ref="G2:W3"/>
    <mergeCell ref="I4:U5"/>
    <mergeCell ref="B7:E7"/>
    <mergeCell ref="G7:K7"/>
    <mergeCell ref="L9:N9"/>
    <mergeCell ref="O9:P9"/>
    <mergeCell ref="R9:AA9"/>
    <mergeCell ref="B21:I22"/>
    <mergeCell ref="O11:P11"/>
    <mergeCell ref="R11:V11"/>
    <mergeCell ref="O13:P13"/>
    <mergeCell ref="B15:D15"/>
    <mergeCell ref="E15:F15"/>
    <mergeCell ref="K15:L15"/>
    <mergeCell ref="N15:P15"/>
    <mergeCell ref="Q15:T15"/>
    <mergeCell ref="R13:Z13"/>
    <mergeCell ref="J21:Z22"/>
    <mergeCell ref="B16:Z19"/>
    <mergeCell ref="B23:I25"/>
    <mergeCell ref="B26:I28"/>
    <mergeCell ref="B35:I38"/>
    <mergeCell ref="B29:I31"/>
    <mergeCell ref="B32:I34"/>
  </mergeCells>
  <phoneticPr fontId="1"/>
  <printOptions horizontalCentered="1"/>
  <pageMargins left="0.70866141732283472" right="0.70866141732283472" top="0.74803149606299213" bottom="0.74803149606299213" header="0.31496062992125984" footer="0.31496062992125984"/>
  <pageSetup paperSize="9" scale="73"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4"/>
  </sheetPr>
  <dimension ref="A1:AC33"/>
  <sheetViews>
    <sheetView view="pageBreakPreview" zoomScaleNormal="100" zoomScaleSheetLayoutView="100" workbookViewId="0"/>
  </sheetViews>
  <sheetFormatPr defaultColWidth="3.75" defaultRowHeight="22.5" customHeight="1"/>
  <cols>
    <col min="1" max="6" width="3.75" style="81"/>
    <col min="7" max="7" width="4.5" style="81" bestFit="1" customWidth="1"/>
    <col min="8" max="8" width="3.75" style="81"/>
    <col min="9" max="9" width="4.5" style="81" bestFit="1" customWidth="1"/>
    <col min="10" max="10" width="6.5" style="81" bestFit="1" customWidth="1"/>
    <col min="11" max="11" width="3.75" style="81"/>
    <col min="12" max="12" width="4.5" style="81" bestFit="1" customWidth="1"/>
    <col min="13" max="18" width="3.75" style="81"/>
    <col min="19" max="19" width="6.5" style="81" bestFit="1" customWidth="1"/>
    <col min="20" max="20" width="4.625" style="81" bestFit="1" customWidth="1"/>
    <col min="21" max="21" width="3.75" style="81"/>
    <col min="22" max="22" width="4.625" style="81" bestFit="1" customWidth="1"/>
    <col min="23" max="23" width="3.75" style="81"/>
    <col min="24" max="24" width="4.625" style="81" bestFit="1" customWidth="1"/>
    <col min="25" max="28" width="3.75" style="81"/>
    <col min="29" max="29" width="9.125" style="81" bestFit="1" customWidth="1"/>
    <col min="30" max="16384" width="3.75" style="81"/>
  </cols>
  <sheetData>
    <row r="1" spans="1:29" ht="22.5" customHeight="1">
      <c r="A1" s="87" t="s">
        <v>261</v>
      </c>
      <c r="K1" s="254"/>
      <c r="L1" s="254"/>
      <c r="M1" s="254"/>
      <c r="N1" s="254"/>
      <c r="O1" s="254"/>
      <c r="P1" s="254"/>
    </row>
    <row r="2" spans="1:29" s="1" customFormat="1" ht="22.5" customHeight="1">
      <c r="H2" s="136"/>
      <c r="I2" s="136"/>
      <c r="J2" s="136"/>
      <c r="K2" s="254"/>
      <c r="L2" s="254"/>
      <c r="M2" s="254"/>
      <c r="N2" s="254"/>
      <c r="O2" s="254"/>
      <c r="P2" s="254"/>
      <c r="Q2" s="136"/>
    </row>
    <row r="3" spans="1:29" s="1" customFormat="1" ht="22.5" customHeight="1">
      <c r="B3" s="442" t="s">
        <v>260</v>
      </c>
      <c r="C3" s="442"/>
      <c r="D3" s="442"/>
      <c r="E3" s="442"/>
      <c r="F3" s="442"/>
      <c r="G3" s="442"/>
      <c r="H3" s="442"/>
      <c r="I3" s="442"/>
      <c r="J3" s="442"/>
      <c r="K3" s="442"/>
      <c r="L3" s="442"/>
      <c r="M3" s="442"/>
      <c r="N3" s="442"/>
      <c r="O3" s="442"/>
      <c r="P3" s="442"/>
      <c r="Q3" s="442"/>
      <c r="R3" s="442"/>
      <c r="S3" s="442"/>
      <c r="T3" s="442"/>
      <c r="U3" s="442"/>
      <c r="V3" s="442"/>
      <c r="W3" s="442"/>
      <c r="X3" s="442"/>
      <c r="Y3" s="442"/>
    </row>
    <row r="4" spans="1:29" s="1" customFormat="1" ht="22.5" customHeight="1">
      <c r="B4" s="442"/>
      <c r="C4" s="442"/>
      <c r="D4" s="442"/>
      <c r="E4" s="442"/>
      <c r="F4" s="442"/>
      <c r="G4" s="442"/>
      <c r="H4" s="442"/>
      <c r="I4" s="442"/>
      <c r="J4" s="442"/>
      <c r="K4" s="442"/>
      <c r="L4" s="442"/>
      <c r="M4" s="442"/>
      <c r="N4" s="442"/>
      <c r="O4" s="442"/>
      <c r="P4" s="442"/>
      <c r="Q4" s="442"/>
      <c r="R4" s="442"/>
      <c r="S4" s="442"/>
      <c r="T4" s="442"/>
      <c r="U4" s="442"/>
      <c r="V4" s="442"/>
      <c r="W4" s="442"/>
      <c r="X4" s="442"/>
      <c r="Y4" s="442"/>
      <c r="Z4" s="138"/>
    </row>
    <row r="5" spans="1:29" s="1" customFormat="1" ht="22.5" customHeight="1">
      <c r="N5" s="138"/>
      <c r="O5" s="138"/>
      <c r="Q5" s="138"/>
      <c r="R5" s="138"/>
      <c r="S5" s="138"/>
      <c r="T5" s="138"/>
      <c r="U5" s="138"/>
      <c r="V5" s="138"/>
      <c r="W5" s="138"/>
      <c r="X5" s="138"/>
      <c r="Y5" s="138"/>
      <c r="Z5" s="138"/>
    </row>
    <row r="6" spans="1:29" s="1" customFormat="1" ht="30" customHeight="1">
      <c r="B6" s="393" t="s">
        <v>175</v>
      </c>
      <c r="C6" s="373"/>
      <c r="D6" s="373"/>
      <c r="E6" s="374"/>
      <c r="F6" s="393" t="s">
        <v>176</v>
      </c>
      <c r="G6" s="373"/>
      <c r="H6" s="90"/>
      <c r="I6" s="90" t="s">
        <v>105</v>
      </c>
      <c r="J6" s="304"/>
      <c r="K6" s="373" t="s">
        <v>12</v>
      </c>
      <c r="L6" s="373"/>
      <c r="M6" s="373"/>
      <c r="N6" s="373"/>
      <c r="O6" s="415"/>
      <c r="P6" s="415"/>
      <c r="Q6" s="441" t="s">
        <v>13</v>
      </c>
      <c r="R6" s="441"/>
      <c r="S6" s="441"/>
      <c r="T6" s="441"/>
      <c r="U6" s="415"/>
      <c r="V6" s="415"/>
      <c r="W6" s="415"/>
      <c r="X6" s="415"/>
      <c r="Y6" s="305" t="s">
        <v>14</v>
      </c>
    </row>
    <row r="7" spans="1:29" s="1" customFormat="1" ht="22.5" customHeight="1">
      <c r="B7" s="336"/>
      <c r="C7" s="337"/>
      <c r="D7" s="337"/>
      <c r="E7" s="376"/>
      <c r="F7" s="336" t="s">
        <v>11</v>
      </c>
      <c r="G7" s="337"/>
      <c r="H7" s="439"/>
      <c r="I7" s="439"/>
      <c r="J7" s="439"/>
      <c r="K7" s="439"/>
      <c r="L7" s="439"/>
      <c r="M7" s="439"/>
      <c r="N7" s="439"/>
      <c r="O7" s="439"/>
      <c r="P7" s="439"/>
      <c r="Q7" s="439"/>
      <c r="R7" s="439"/>
      <c r="S7" s="439"/>
      <c r="T7" s="439"/>
      <c r="U7" s="439"/>
      <c r="V7" s="439"/>
      <c r="W7" s="439"/>
      <c r="X7" s="439"/>
      <c r="Y7" s="440"/>
    </row>
    <row r="8" spans="1:29" s="1" customFormat="1" ht="22.5" customHeight="1">
      <c r="B8" s="336"/>
      <c r="C8" s="337"/>
      <c r="D8" s="337"/>
      <c r="E8" s="376"/>
      <c r="F8" s="389"/>
      <c r="G8" s="378"/>
      <c r="H8" s="401"/>
      <c r="I8" s="401"/>
      <c r="J8" s="401"/>
      <c r="K8" s="401"/>
      <c r="L8" s="401"/>
      <c r="M8" s="401"/>
      <c r="N8" s="401"/>
      <c r="O8" s="401"/>
      <c r="P8" s="401"/>
      <c r="Q8" s="401"/>
      <c r="R8" s="401"/>
      <c r="S8" s="401"/>
      <c r="T8" s="401"/>
      <c r="U8" s="401"/>
      <c r="V8" s="401"/>
      <c r="W8" s="401"/>
      <c r="X8" s="401"/>
      <c r="Y8" s="436"/>
    </row>
    <row r="9" spans="1:29" s="1" customFormat="1" ht="45" customHeight="1">
      <c r="B9" s="336"/>
      <c r="C9" s="337"/>
      <c r="D9" s="337"/>
      <c r="E9" s="376"/>
      <c r="F9" s="431" t="s">
        <v>17</v>
      </c>
      <c r="G9" s="432"/>
      <c r="H9" s="433"/>
      <c r="I9" s="433"/>
      <c r="J9" s="433"/>
      <c r="K9" s="433"/>
      <c r="L9" s="433"/>
      <c r="M9" s="433"/>
      <c r="N9" s="433"/>
      <c r="O9" s="433"/>
      <c r="P9" s="433"/>
      <c r="Q9" s="433"/>
      <c r="R9" s="433"/>
      <c r="S9" s="433"/>
      <c r="T9" s="433"/>
      <c r="U9" s="433"/>
      <c r="V9" s="433"/>
      <c r="W9" s="433"/>
      <c r="X9" s="433"/>
      <c r="Y9" s="434"/>
    </row>
    <row r="10" spans="1:29" s="1" customFormat="1" ht="22.5" customHeight="1">
      <c r="B10" s="336"/>
      <c r="C10" s="337"/>
      <c r="D10" s="337"/>
      <c r="E10" s="376"/>
      <c r="F10" s="404" t="s">
        <v>15</v>
      </c>
      <c r="G10" s="431"/>
      <c r="H10" s="391"/>
      <c r="I10" s="391"/>
      <c r="J10" s="391"/>
      <c r="K10" s="391"/>
      <c r="L10" s="391"/>
      <c r="M10" s="391"/>
      <c r="N10" s="391"/>
      <c r="O10" s="391"/>
      <c r="P10" s="391"/>
      <c r="Q10" s="391"/>
      <c r="R10" s="391"/>
      <c r="S10" s="391"/>
      <c r="T10" s="391"/>
      <c r="U10" s="391"/>
      <c r="V10" s="391"/>
      <c r="W10" s="391"/>
      <c r="X10" s="391"/>
      <c r="Y10" s="435"/>
    </row>
    <row r="11" spans="1:29" s="1" customFormat="1" ht="22.5" customHeight="1">
      <c r="B11" s="336"/>
      <c r="C11" s="337"/>
      <c r="D11" s="337"/>
      <c r="E11" s="376"/>
      <c r="F11" s="404"/>
      <c r="G11" s="431"/>
      <c r="H11" s="401"/>
      <c r="I11" s="401"/>
      <c r="J11" s="401"/>
      <c r="K11" s="401"/>
      <c r="L11" s="401"/>
      <c r="M11" s="401"/>
      <c r="N11" s="401"/>
      <c r="O11" s="401"/>
      <c r="P11" s="401"/>
      <c r="Q11" s="401"/>
      <c r="R11" s="401"/>
      <c r="S11" s="401"/>
      <c r="T11" s="401"/>
      <c r="U11" s="401"/>
      <c r="V11" s="401"/>
      <c r="W11" s="401"/>
      <c r="X11" s="401"/>
      <c r="Y11" s="436"/>
    </row>
    <row r="12" spans="1:29" s="1" customFormat="1" ht="22.5" customHeight="1">
      <c r="B12" s="336"/>
      <c r="C12" s="337"/>
      <c r="D12" s="337"/>
      <c r="E12" s="376"/>
      <c r="F12" s="393" t="s">
        <v>16</v>
      </c>
      <c r="G12" s="373"/>
      <c r="H12" s="391"/>
      <c r="I12" s="391"/>
      <c r="J12" s="391"/>
      <c r="K12" s="391"/>
      <c r="L12" s="391"/>
      <c r="M12" s="391"/>
      <c r="N12" s="391"/>
      <c r="O12" s="391"/>
      <c r="P12" s="391"/>
      <c r="Q12" s="391"/>
      <c r="R12" s="391"/>
      <c r="S12" s="391"/>
      <c r="T12" s="391"/>
      <c r="U12" s="391"/>
      <c r="V12" s="391"/>
      <c r="W12" s="391"/>
      <c r="X12" s="391"/>
      <c r="Y12" s="435"/>
    </row>
    <row r="13" spans="1:29" s="1" customFormat="1" ht="22.5" customHeight="1">
      <c r="B13" s="389"/>
      <c r="C13" s="378"/>
      <c r="D13" s="378"/>
      <c r="E13" s="379"/>
      <c r="F13" s="389"/>
      <c r="G13" s="378"/>
      <c r="H13" s="401"/>
      <c r="I13" s="401"/>
      <c r="J13" s="401"/>
      <c r="K13" s="401"/>
      <c r="L13" s="401"/>
      <c r="M13" s="401"/>
      <c r="N13" s="401"/>
      <c r="O13" s="401"/>
      <c r="P13" s="401"/>
      <c r="Q13" s="401"/>
      <c r="R13" s="401"/>
      <c r="S13" s="401"/>
      <c r="T13" s="401"/>
      <c r="U13" s="401"/>
      <c r="V13" s="401"/>
      <c r="W13" s="401"/>
      <c r="X13" s="401"/>
      <c r="Y13" s="436"/>
    </row>
    <row r="14" spans="1:29" s="1" customFormat="1" ht="30" customHeight="1">
      <c r="B14" s="393"/>
      <c r="C14" s="373"/>
      <c r="D14" s="373"/>
      <c r="E14" s="374"/>
      <c r="F14" s="393" t="s">
        <v>176</v>
      </c>
      <c r="G14" s="373"/>
      <c r="H14" s="90"/>
      <c r="I14" s="90" t="s">
        <v>105</v>
      </c>
      <c r="J14" s="304"/>
      <c r="K14" s="373" t="s">
        <v>12</v>
      </c>
      <c r="L14" s="373"/>
      <c r="M14" s="373"/>
      <c r="N14" s="373"/>
      <c r="O14" s="415"/>
      <c r="P14" s="415"/>
      <c r="Q14" s="441" t="s">
        <v>13</v>
      </c>
      <c r="R14" s="441"/>
      <c r="S14" s="441"/>
      <c r="T14" s="441"/>
      <c r="U14" s="415"/>
      <c r="V14" s="415"/>
      <c r="W14" s="415"/>
      <c r="X14" s="415"/>
      <c r="Y14" s="305" t="s">
        <v>14</v>
      </c>
    </row>
    <row r="15" spans="1:29" s="1" customFormat="1" ht="22.5" customHeight="1">
      <c r="B15" s="336"/>
      <c r="C15" s="337"/>
      <c r="D15" s="337"/>
      <c r="E15" s="376"/>
      <c r="F15" s="336" t="s">
        <v>11</v>
      </c>
      <c r="G15" s="337"/>
      <c r="H15" s="439"/>
      <c r="I15" s="439"/>
      <c r="J15" s="439"/>
      <c r="K15" s="439"/>
      <c r="L15" s="439"/>
      <c r="M15" s="439"/>
      <c r="N15" s="439"/>
      <c r="O15" s="439"/>
      <c r="P15" s="439"/>
      <c r="Q15" s="439"/>
      <c r="R15" s="439"/>
      <c r="S15" s="439"/>
      <c r="T15" s="439"/>
      <c r="U15" s="439"/>
      <c r="V15" s="439"/>
      <c r="W15" s="439"/>
      <c r="X15" s="439"/>
      <c r="Y15" s="440"/>
    </row>
    <row r="16" spans="1:29" s="1" customFormat="1" ht="22.5" customHeight="1">
      <c r="B16" s="336"/>
      <c r="C16" s="337"/>
      <c r="D16" s="337"/>
      <c r="E16" s="376"/>
      <c r="F16" s="389"/>
      <c r="G16" s="378"/>
      <c r="H16" s="401"/>
      <c r="I16" s="401"/>
      <c r="J16" s="401"/>
      <c r="K16" s="401"/>
      <c r="L16" s="401"/>
      <c r="M16" s="401"/>
      <c r="N16" s="401"/>
      <c r="O16" s="401"/>
      <c r="P16" s="401"/>
      <c r="Q16" s="401"/>
      <c r="R16" s="401"/>
      <c r="S16" s="401"/>
      <c r="T16" s="401"/>
      <c r="U16" s="401"/>
      <c r="V16" s="401"/>
      <c r="W16" s="401"/>
      <c r="X16" s="401"/>
      <c r="Y16" s="436"/>
      <c r="AC16" s="137" t="b">
        <v>0</v>
      </c>
    </row>
    <row r="17" spans="2:29" s="1" customFormat="1" ht="45" customHeight="1">
      <c r="B17" s="336" t="s">
        <v>177</v>
      </c>
      <c r="C17" s="337"/>
      <c r="D17" s="337"/>
      <c r="E17" s="376"/>
      <c r="F17" s="431" t="s">
        <v>17</v>
      </c>
      <c r="G17" s="432"/>
      <c r="H17" s="433"/>
      <c r="I17" s="433"/>
      <c r="J17" s="433"/>
      <c r="K17" s="433"/>
      <c r="L17" s="433"/>
      <c r="M17" s="433"/>
      <c r="N17" s="433"/>
      <c r="O17" s="433"/>
      <c r="P17" s="433"/>
      <c r="Q17" s="433"/>
      <c r="R17" s="433"/>
      <c r="S17" s="433"/>
      <c r="T17" s="433"/>
      <c r="U17" s="433"/>
      <c r="V17" s="433"/>
      <c r="W17" s="433"/>
      <c r="X17" s="433"/>
      <c r="Y17" s="434"/>
      <c r="AC17" s="137" t="b">
        <v>0</v>
      </c>
    </row>
    <row r="18" spans="2:29" s="1" customFormat="1" ht="22.5" customHeight="1">
      <c r="B18" s="336"/>
      <c r="C18" s="337"/>
      <c r="D18" s="337"/>
      <c r="E18" s="376"/>
      <c r="F18" s="404" t="s">
        <v>15</v>
      </c>
      <c r="G18" s="431"/>
      <c r="H18" s="391"/>
      <c r="I18" s="391"/>
      <c r="J18" s="391"/>
      <c r="K18" s="391"/>
      <c r="L18" s="391"/>
      <c r="M18" s="391"/>
      <c r="N18" s="391"/>
      <c r="O18" s="391"/>
      <c r="P18" s="391"/>
      <c r="Q18" s="391"/>
      <c r="R18" s="391"/>
      <c r="S18" s="391"/>
      <c r="T18" s="391"/>
      <c r="U18" s="391"/>
      <c r="V18" s="391"/>
      <c r="W18" s="391"/>
      <c r="X18" s="391"/>
      <c r="Y18" s="435"/>
      <c r="AC18" s="137" t="b">
        <v>0</v>
      </c>
    </row>
    <row r="19" spans="2:29" s="1" customFormat="1" ht="22.5" customHeight="1">
      <c r="B19" s="97"/>
      <c r="C19" s="437" t="s">
        <v>178</v>
      </c>
      <c r="D19" s="437"/>
      <c r="E19" s="438"/>
      <c r="F19" s="404"/>
      <c r="G19" s="431"/>
      <c r="H19" s="401"/>
      <c r="I19" s="401"/>
      <c r="J19" s="401"/>
      <c r="K19" s="401"/>
      <c r="L19" s="401"/>
      <c r="M19" s="401"/>
      <c r="N19" s="401"/>
      <c r="O19" s="401"/>
      <c r="P19" s="401"/>
      <c r="Q19" s="401"/>
      <c r="R19" s="401"/>
      <c r="S19" s="401"/>
      <c r="T19" s="401"/>
      <c r="U19" s="401"/>
      <c r="V19" s="401"/>
      <c r="W19" s="401"/>
      <c r="X19" s="401"/>
      <c r="Y19" s="436"/>
    </row>
    <row r="20" spans="2:29" s="1" customFormat="1" ht="22.5" customHeight="1">
      <c r="B20" s="97"/>
      <c r="C20" s="437" t="s">
        <v>179</v>
      </c>
      <c r="D20" s="437"/>
      <c r="E20" s="438"/>
      <c r="F20" s="393" t="s">
        <v>16</v>
      </c>
      <c r="G20" s="373"/>
      <c r="H20" s="391"/>
      <c r="I20" s="391"/>
      <c r="J20" s="391"/>
      <c r="K20" s="391"/>
      <c r="L20" s="391"/>
      <c r="M20" s="391"/>
      <c r="N20" s="391"/>
      <c r="O20" s="391"/>
      <c r="P20" s="391"/>
      <c r="Q20" s="391"/>
      <c r="R20" s="391"/>
      <c r="S20" s="391"/>
      <c r="T20" s="391"/>
      <c r="U20" s="391"/>
      <c r="V20" s="391"/>
      <c r="W20" s="391"/>
      <c r="X20" s="391"/>
      <c r="Y20" s="435"/>
    </row>
    <row r="21" spans="2:29" s="1" customFormat="1" ht="22.5" customHeight="1">
      <c r="B21" s="89"/>
      <c r="C21" s="378" t="s">
        <v>180</v>
      </c>
      <c r="D21" s="378"/>
      <c r="E21" s="379"/>
      <c r="F21" s="389"/>
      <c r="G21" s="378"/>
      <c r="H21" s="401"/>
      <c r="I21" s="401"/>
      <c r="J21" s="401"/>
      <c r="K21" s="401"/>
      <c r="L21" s="401"/>
      <c r="M21" s="401"/>
      <c r="N21" s="401"/>
      <c r="O21" s="401"/>
      <c r="P21" s="401"/>
      <c r="Q21" s="401"/>
      <c r="R21" s="401"/>
      <c r="S21" s="401"/>
      <c r="T21" s="401"/>
      <c r="U21" s="401"/>
      <c r="V21" s="401"/>
      <c r="W21" s="401"/>
      <c r="X21" s="401"/>
      <c r="Y21" s="436"/>
    </row>
    <row r="22" spans="2:29" s="1" customFormat="1" ht="22.5" customHeight="1">
      <c r="B22" s="393" t="s">
        <v>181</v>
      </c>
      <c r="C22" s="373"/>
      <c r="D22" s="373"/>
      <c r="E22" s="374"/>
      <c r="F22" s="393" t="s">
        <v>17</v>
      </c>
      <c r="G22" s="373"/>
      <c r="H22" s="391"/>
      <c r="I22" s="391"/>
      <c r="J22" s="391"/>
      <c r="K22" s="391"/>
      <c r="L22" s="391"/>
      <c r="M22" s="391"/>
      <c r="N22" s="391"/>
      <c r="O22" s="393" t="s">
        <v>18</v>
      </c>
      <c r="P22" s="373"/>
      <c r="Q22" s="373"/>
      <c r="R22" s="391"/>
      <c r="S22" s="391"/>
      <c r="T22" s="391"/>
      <c r="U22" s="391"/>
      <c r="V22" s="391"/>
      <c r="W22" s="391"/>
      <c r="X22" s="391"/>
      <c r="Y22" s="435"/>
    </row>
    <row r="23" spans="2:29" s="1" customFormat="1" ht="22.5" customHeight="1">
      <c r="B23" s="336"/>
      <c r="C23" s="337"/>
      <c r="D23" s="337"/>
      <c r="E23" s="376"/>
      <c r="F23" s="389"/>
      <c r="G23" s="378"/>
      <c r="H23" s="401"/>
      <c r="I23" s="401"/>
      <c r="J23" s="401"/>
      <c r="K23" s="401"/>
      <c r="L23" s="401"/>
      <c r="M23" s="401"/>
      <c r="N23" s="401"/>
      <c r="O23" s="389"/>
      <c r="P23" s="378"/>
      <c r="Q23" s="378"/>
      <c r="R23" s="401"/>
      <c r="S23" s="401"/>
      <c r="T23" s="401"/>
      <c r="U23" s="401"/>
      <c r="V23" s="401"/>
      <c r="W23" s="401"/>
      <c r="X23" s="401"/>
      <c r="Y23" s="436"/>
    </row>
    <row r="24" spans="2:29" s="1" customFormat="1" ht="22.5" customHeight="1">
      <c r="B24" s="336"/>
      <c r="C24" s="337"/>
      <c r="D24" s="337"/>
      <c r="E24" s="376"/>
      <c r="F24" s="393" t="s">
        <v>15</v>
      </c>
      <c r="G24" s="373"/>
      <c r="H24" s="391"/>
      <c r="I24" s="391"/>
      <c r="J24" s="391"/>
      <c r="K24" s="391"/>
      <c r="L24" s="391"/>
      <c r="M24" s="391"/>
      <c r="N24" s="391"/>
      <c r="O24" s="391"/>
      <c r="P24" s="391"/>
      <c r="Q24" s="391"/>
      <c r="R24" s="391"/>
      <c r="S24" s="391"/>
      <c r="T24" s="391"/>
      <c r="U24" s="391"/>
      <c r="V24" s="391"/>
      <c r="W24" s="391"/>
      <c r="X24" s="391"/>
      <c r="Y24" s="435"/>
      <c r="AC24" s="137" t="b">
        <v>0</v>
      </c>
    </row>
    <row r="25" spans="2:29" s="1" customFormat="1" ht="22.5" customHeight="1">
      <c r="B25" s="336"/>
      <c r="C25" s="337"/>
      <c r="D25" s="337"/>
      <c r="E25" s="376"/>
      <c r="F25" s="389"/>
      <c r="G25" s="378"/>
      <c r="H25" s="401"/>
      <c r="I25" s="401"/>
      <c r="J25" s="401"/>
      <c r="K25" s="401"/>
      <c r="L25" s="401"/>
      <c r="M25" s="401"/>
      <c r="N25" s="401"/>
      <c r="O25" s="401"/>
      <c r="P25" s="401"/>
      <c r="Q25" s="401"/>
      <c r="R25" s="401"/>
      <c r="S25" s="401"/>
      <c r="T25" s="401"/>
      <c r="U25" s="401"/>
      <c r="V25" s="401"/>
      <c r="W25" s="401"/>
      <c r="X25" s="401"/>
      <c r="Y25" s="436"/>
    </row>
    <row r="26" spans="2:29" s="1" customFormat="1" ht="22.5" customHeight="1">
      <c r="B26" s="336"/>
      <c r="C26" s="337"/>
      <c r="D26" s="337"/>
      <c r="E26" s="376"/>
      <c r="F26" s="393" t="s">
        <v>16</v>
      </c>
      <c r="G26" s="373"/>
      <c r="H26" s="391"/>
      <c r="I26" s="391"/>
      <c r="J26" s="391"/>
      <c r="K26" s="391"/>
      <c r="L26" s="391"/>
      <c r="M26" s="391"/>
      <c r="N26" s="391"/>
      <c r="O26" s="391"/>
      <c r="P26" s="391"/>
      <c r="Q26" s="391"/>
      <c r="R26" s="391"/>
      <c r="S26" s="391"/>
      <c r="T26" s="391"/>
      <c r="U26" s="391"/>
      <c r="V26" s="391"/>
      <c r="W26" s="391"/>
      <c r="X26" s="391"/>
      <c r="Y26" s="435"/>
    </row>
    <row r="27" spans="2:29" s="1" customFormat="1" ht="22.5" customHeight="1">
      <c r="B27" s="89"/>
      <c r="C27" s="378" t="s">
        <v>180</v>
      </c>
      <c r="D27" s="378"/>
      <c r="E27" s="379"/>
      <c r="F27" s="389"/>
      <c r="G27" s="378"/>
      <c r="H27" s="401"/>
      <c r="I27" s="401"/>
      <c r="J27" s="401"/>
      <c r="K27" s="401"/>
      <c r="L27" s="401"/>
      <c r="M27" s="401"/>
      <c r="N27" s="401"/>
      <c r="O27" s="401"/>
      <c r="P27" s="401"/>
      <c r="Q27" s="401"/>
      <c r="R27" s="401"/>
      <c r="S27" s="401"/>
      <c r="T27" s="401"/>
      <c r="U27" s="401"/>
      <c r="V27" s="401"/>
      <c r="W27" s="401"/>
      <c r="X27" s="401"/>
      <c r="Y27" s="436"/>
    </row>
    <row r="28" spans="2:29" s="1" customFormat="1" ht="22.5" customHeight="1">
      <c r="B28" s="103"/>
      <c r="C28" s="306"/>
      <c r="D28" s="306"/>
      <c r="E28" s="306"/>
      <c r="F28" s="306"/>
      <c r="G28" s="306"/>
      <c r="H28" s="306"/>
      <c r="I28" s="306"/>
      <c r="J28" s="306"/>
      <c r="K28" s="306"/>
      <c r="L28" s="306"/>
      <c r="M28" s="306"/>
      <c r="N28" s="306"/>
      <c r="O28" s="306"/>
      <c r="P28" s="306"/>
      <c r="Q28" s="306"/>
      <c r="R28" s="306"/>
      <c r="S28" s="306"/>
      <c r="T28" s="306"/>
      <c r="U28" s="306"/>
      <c r="V28" s="306"/>
      <c r="W28" s="306"/>
      <c r="X28" s="306"/>
      <c r="Y28" s="306"/>
    </row>
    <row r="29" spans="2:29" s="1" customFormat="1" ht="22.5" customHeight="1">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row>
    <row r="30" spans="2:29" ht="24">
      <c r="C30" s="1"/>
      <c r="D30" s="300"/>
      <c r="E30" s="300"/>
      <c r="F30" s="300"/>
      <c r="G30" s="300"/>
      <c r="H30" s="300"/>
      <c r="I30" s="300"/>
      <c r="J30" s="300"/>
      <c r="K30" s="300"/>
      <c r="L30" s="300"/>
      <c r="M30" s="300"/>
      <c r="N30" s="300"/>
      <c r="O30" s="300"/>
      <c r="P30" s="300"/>
      <c r="Q30" s="300"/>
      <c r="R30" s="300"/>
      <c r="S30" s="300"/>
      <c r="T30" s="300"/>
      <c r="U30" s="300"/>
      <c r="V30" s="300"/>
      <c r="W30" s="300"/>
      <c r="X30" s="300"/>
      <c r="Y30" s="300"/>
    </row>
    <row r="31" spans="2:29" ht="24">
      <c r="C31" s="1"/>
      <c r="D31" s="300"/>
      <c r="E31" s="300"/>
      <c r="F31" s="300"/>
      <c r="G31" s="300"/>
      <c r="H31" s="300"/>
      <c r="I31" s="300"/>
      <c r="J31" s="300"/>
      <c r="K31" s="300"/>
      <c r="L31" s="300"/>
      <c r="M31" s="300"/>
      <c r="N31" s="300"/>
      <c r="O31" s="300"/>
      <c r="P31" s="300"/>
      <c r="Q31" s="300"/>
      <c r="R31" s="300"/>
      <c r="S31" s="300"/>
      <c r="T31" s="300"/>
      <c r="U31" s="300"/>
      <c r="V31" s="300"/>
      <c r="W31" s="300"/>
      <c r="X31" s="300"/>
      <c r="Y31" s="300"/>
    </row>
    <row r="32" spans="2:29" ht="24">
      <c r="C32" s="1"/>
      <c r="D32" s="300"/>
      <c r="E32" s="300"/>
      <c r="F32" s="300"/>
      <c r="G32" s="300"/>
      <c r="H32" s="300"/>
      <c r="I32" s="300"/>
      <c r="J32" s="300"/>
      <c r="K32" s="300"/>
      <c r="L32" s="300"/>
      <c r="M32" s="300"/>
      <c r="N32" s="300"/>
      <c r="O32" s="300"/>
      <c r="P32" s="300"/>
      <c r="Q32" s="300"/>
      <c r="R32" s="300"/>
      <c r="S32" s="300"/>
      <c r="T32" s="300"/>
      <c r="U32" s="300"/>
      <c r="V32" s="300"/>
      <c r="W32" s="300"/>
      <c r="X32" s="300"/>
      <c r="Y32" s="300"/>
    </row>
    <row r="33" spans="3:4" ht="24">
      <c r="C33" s="1"/>
      <c r="D33" s="1"/>
    </row>
  </sheetData>
  <mergeCells count="44">
    <mergeCell ref="B3:Y4"/>
    <mergeCell ref="B6:E13"/>
    <mergeCell ref="F6:G6"/>
    <mergeCell ref="K6:N6"/>
    <mergeCell ref="O6:P6"/>
    <mergeCell ref="Q6:T6"/>
    <mergeCell ref="U6:X6"/>
    <mergeCell ref="F7:G8"/>
    <mergeCell ref="H7:Y8"/>
    <mergeCell ref="F9:G9"/>
    <mergeCell ref="H9:Y9"/>
    <mergeCell ref="F10:G11"/>
    <mergeCell ref="H10:Y11"/>
    <mergeCell ref="F12:G13"/>
    <mergeCell ref="H12:Y13"/>
    <mergeCell ref="B14:E16"/>
    <mergeCell ref="F14:G14"/>
    <mergeCell ref="K14:N14"/>
    <mergeCell ref="O14:P14"/>
    <mergeCell ref="Q14:T14"/>
    <mergeCell ref="U14:X14"/>
    <mergeCell ref="F15:G16"/>
    <mergeCell ref="H15:Y16"/>
    <mergeCell ref="F26:G27"/>
    <mergeCell ref="H26:Y27"/>
    <mergeCell ref="C27:E27"/>
    <mergeCell ref="C20:E20"/>
    <mergeCell ref="F20:G21"/>
    <mergeCell ref="H20:Y21"/>
    <mergeCell ref="C21:E21"/>
    <mergeCell ref="B22:E26"/>
    <mergeCell ref="F22:G23"/>
    <mergeCell ref="H22:N23"/>
    <mergeCell ref="O22:Q23"/>
    <mergeCell ref="R22:Y23"/>
    <mergeCell ref="F24:G25"/>
    <mergeCell ref="B17:E17"/>
    <mergeCell ref="F17:G17"/>
    <mergeCell ref="H17:Y17"/>
    <mergeCell ref="H24:Y25"/>
    <mergeCell ref="B18:E18"/>
    <mergeCell ref="F18:G19"/>
    <mergeCell ref="H18:Y19"/>
    <mergeCell ref="C19:E19"/>
  </mergeCells>
  <phoneticPr fontId="1"/>
  <conditionalFormatting sqref="F22:Y23 F24:G27">
    <cfRule type="expression" dxfId="7" priority="6">
      <formula>$AC$24=TRUE</formula>
    </cfRule>
  </conditionalFormatting>
  <conditionalFormatting sqref="F17:Y21">
    <cfRule type="expression" dxfId="6" priority="3">
      <formula>$AC$17=TRUE</formula>
    </cfRule>
  </conditionalFormatting>
  <conditionalFormatting sqref="F14:Y21">
    <cfRule type="expression" dxfId="5" priority="1">
      <formula>$AC$18=TRUE</formula>
    </cfRule>
    <cfRule type="expression" dxfId="4" priority="5">
      <formula>$AC$16=TRUE</formula>
    </cfRule>
  </conditionalFormatting>
  <dataValidations count="2">
    <dataValidation type="list" allowBlank="1" showInputMessage="1" sqref="O6:P6 O14:P14">
      <formula1>"大臣,知事"</formula1>
    </dataValidation>
    <dataValidation type="list" errorStyle="warning" allowBlank="1" showInputMessage="1" sqref="J6 J14">
      <formula1>"１,２,木造"</formula1>
    </dataValidation>
  </dataValidations>
  <printOptions horizontalCentered="1"/>
  <pageMargins left="0.70866141732283472" right="0.70866141732283472" top="0.74803149606299213" bottom="0.7480314960629921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6433" r:id="rId4" name="Check Box 1">
              <controlPr defaultSize="0" autoFill="0" autoLine="0" autoPict="0">
                <anchor moveWithCells="1">
                  <from>
                    <xdr:col>1</xdr:col>
                    <xdr:colOff>0</xdr:colOff>
                    <xdr:row>18</xdr:row>
                    <xdr:rowOff>0</xdr:rowOff>
                  </from>
                  <to>
                    <xdr:col>5</xdr:col>
                    <xdr:colOff>0</xdr:colOff>
                    <xdr:row>19</xdr:row>
                    <xdr:rowOff>0</xdr:rowOff>
                  </to>
                </anchor>
              </controlPr>
            </control>
          </mc:Choice>
        </mc:AlternateContent>
        <mc:AlternateContent xmlns:mc="http://schemas.openxmlformats.org/markup-compatibility/2006">
          <mc:Choice Requires="x14">
            <control shapeId="146434" r:id="rId5" name="Check Box 2">
              <controlPr defaultSize="0" autoFill="0" autoLine="0" autoPict="0">
                <anchor moveWithCells="1">
                  <from>
                    <xdr:col>1</xdr:col>
                    <xdr:colOff>0</xdr:colOff>
                    <xdr:row>20</xdr:row>
                    <xdr:rowOff>0</xdr:rowOff>
                  </from>
                  <to>
                    <xdr:col>4</xdr:col>
                    <xdr:colOff>276225</xdr:colOff>
                    <xdr:row>21</xdr:row>
                    <xdr:rowOff>0</xdr:rowOff>
                  </to>
                </anchor>
              </controlPr>
            </control>
          </mc:Choice>
        </mc:AlternateContent>
        <mc:AlternateContent xmlns:mc="http://schemas.openxmlformats.org/markup-compatibility/2006">
          <mc:Choice Requires="x14">
            <control shapeId="146435" r:id="rId6" name="Check Box 3">
              <controlPr defaultSize="0" autoFill="0" autoLine="0" autoPict="0">
                <anchor moveWithCells="1">
                  <from>
                    <xdr:col>1</xdr:col>
                    <xdr:colOff>0</xdr:colOff>
                    <xdr:row>19</xdr:row>
                    <xdr:rowOff>0</xdr:rowOff>
                  </from>
                  <to>
                    <xdr:col>5</xdr:col>
                    <xdr:colOff>0</xdr:colOff>
                    <xdr:row>20</xdr:row>
                    <xdr:rowOff>0</xdr:rowOff>
                  </to>
                </anchor>
              </controlPr>
            </control>
          </mc:Choice>
        </mc:AlternateContent>
        <mc:AlternateContent xmlns:mc="http://schemas.openxmlformats.org/markup-compatibility/2006">
          <mc:Choice Requires="x14">
            <control shapeId="146436" r:id="rId7" name="Check Box 4">
              <controlPr defaultSize="0" autoFill="0" autoLine="0" autoPict="0">
                <anchor moveWithCells="1">
                  <from>
                    <xdr:col>1</xdr:col>
                    <xdr:colOff>0</xdr:colOff>
                    <xdr:row>26</xdr:row>
                    <xdr:rowOff>0</xdr:rowOff>
                  </from>
                  <to>
                    <xdr:col>5</xdr:col>
                    <xdr:colOff>0</xdr:colOff>
                    <xdr:row>27</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79998168889431442"/>
    <pageSetUpPr fitToPage="1"/>
  </sheetPr>
  <dimension ref="A1:AL41"/>
  <sheetViews>
    <sheetView view="pageBreakPreview" zoomScaleNormal="100" zoomScaleSheetLayoutView="100" workbookViewId="0"/>
  </sheetViews>
  <sheetFormatPr defaultColWidth="3.75" defaultRowHeight="22.5" customHeight="1"/>
  <cols>
    <col min="1" max="17" width="3.75" style="81"/>
    <col min="18" max="20" width="3.75" style="81" customWidth="1"/>
    <col min="21" max="21" width="3.75" style="81"/>
    <col min="22" max="22" width="3.75" style="81" customWidth="1"/>
    <col min="23" max="23" width="3.75" style="81"/>
    <col min="24" max="24" width="3.75" style="81" customWidth="1"/>
    <col min="25" max="27" width="3.75" style="81"/>
    <col min="28" max="28" width="14.375" style="81" bestFit="1" customWidth="1"/>
    <col min="29" max="31" width="3.75" style="81"/>
    <col min="32" max="34" width="4.5" style="81" customWidth="1"/>
    <col min="35" max="35" width="3.75" style="81" customWidth="1"/>
    <col min="36" max="36" width="11.75" style="81" hidden="1" customWidth="1"/>
    <col min="37" max="16384" width="3.75" style="81"/>
  </cols>
  <sheetData>
    <row r="1" spans="1:36" s="80" customFormat="1" ht="22.5" customHeight="1">
      <c r="A1" s="78"/>
      <c r="B1" s="79" t="s">
        <v>686</v>
      </c>
      <c r="AJ1" s="80">
        <v>56</v>
      </c>
    </row>
    <row r="2" spans="1:36" ht="22.5" customHeight="1">
      <c r="B2" s="1" t="s">
        <v>644</v>
      </c>
      <c r="F2" s="82"/>
      <c r="G2" s="82"/>
      <c r="H2" s="82"/>
      <c r="I2" s="82"/>
      <c r="J2" s="82"/>
      <c r="K2" s="82"/>
      <c r="L2" s="82"/>
      <c r="M2" s="82"/>
      <c r="N2" s="82"/>
      <c r="O2" s="82"/>
      <c r="P2" s="82"/>
      <c r="Q2" s="82"/>
      <c r="R2" s="82"/>
      <c r="S2" s="82"/>
      <c r="T2" s="82"/>
      <c r="U2" s="82"/>
      <c r="V2" s="82"/>
      <c r="AJ2" s="81">
        <v>54</v>
      </c>
    </row>
    <row r="3" spans="1:36" s="1" customFormat="1" ht="22.5" customHeight="1">
      <c r="B3" s="453" t="s">
        <v>645</v>
      </c>
      <c r="C3" s="454"/>
      <c r="D3" s="454"/>
      <c r="E3" s="454"/>
      <c r="F3" s="454"/>
      <c r="G3" s="454"/>
      <c r="H3" s="454"/>
      <c r="I3" s="454"/>
      <c r="J3" s="455"/>
      <c r="K3" s="83"/>
      <c r="L3" s="84"/>
      <c r="M3" s="84"/>
      <c r="N3" s="84"/>
      <c r="O3" s="84"/>
      <c r="P3" s="84"/>
      <c r="Q3" s="84"/>
      <c r="R3" s="444" t="str">
        <f>IF('別紙（１-１）'!L31="","",IF('別紙（１-１）'!L31&gt;=AB4,AB4,(ROUNDDOWN('別紙（１-１）'!L31,-3))))</f>
        <v/>
      </c>
      <c r="S3" s="444"/>
      <c r="T3" s="444"/>
      <c r="U3" s="444"/>
      <c r="V3" s="444"/>
      <c r="W3" s="444"/>
      <c r="X3" s="444"/>
      <c r="Y3" s="445"/>
      <c r="AB3" s="1" t="s">
        <v>662</v>
      </c>
      <c r="AJ3" s="81">
        <v>41</v>
      </c>
    </row>
    <row r="4" spans="1:36" s="1" customFormat="1" ht="22.5" customHeight="1">
      <c r="B4" s="456"/>
      <c r="C4" s="457"/>
      <c r="D4" s="457"/>
      <c r="E4" s="457"/>
      <c r="F4" s="457"/>
      <c r="G4" s="457"/>
      <c r="H4" s="457"/>
      <c r="I4" s="457"/>
      <c r="J4" s="458"/>
      <c r="K4" s="85"/>
      <c r="L4" s="86"/>
      <c r="M4" s="86"/>
      <c r="N4" s="86"/>
      <c r="O4" s="86"/>
      <c r="P4" s="86"/>
      <c r="Q4" s="86"/>
      <c r="R4" s="447"/>
      <c r="S4" s="447"/>
      <c r="T4" s="447"/>
      <c r="U4" s="447"/>
      <c r="V4" s="447"/>
      <c r="W4" s="447"/>
      <c r="X4" s="447"/>
      <c r="Y4" s="448"/>
      <c r="AB4" s="101">
        <f>SUM(1400000,IF(AB8=TRUE,100000,"0"),IF(AB21=TRUE,200000,"0"))</f>
        <v>1400000</v>
      </c>
      <c r="AJ4" s="81"/>
    </row>
    <row r="5" spans="1:36" s="87" customFormat="1" ht="26.25" customHeight="1">
      <c r="B5" s="88"/>
      <c r="C5" s="449" t="s">
        <v>657</v>
      </c>
      <c r="D5" s="451" t="s">
        <v>0</v>
      </c>
      <c r="E5" s="451"/>
      <c r="F5" s="451"/>
      <c r="G5" s="451"/>
      <c r="H5" s="451"/>
      <c r="I5" s="451"/>
      <c r="J5" s="451"/>
      <c r="K5" s="451"/>
      <c r="L5" s="451"/>
      <c r="M5" s="451"/>
      <c r="N5" s="451"/>
      <c r="O5" s="451"/>
      <c r="P5" s="451"/>
      <c r="Q5" s="451"/>
      <c r="R5" s="443" t="str">
        <f>IF('別紙（１-１）'!L31="","",IF('別紙（１-１）'!L31&gt;=1400000,1400000,(ROUNDDOWN('別紙（１-１）'!L31,-3))))</f>
        <v/>
      </c>
      <c r="S5" s="444"/>
      <c r="T5" s="444"/>
      <c r="U5" s="444"/>
      <c r="V5" s="444"/>
      <c r="W5" s="444"/>
      <c r="X5" s="444"/>
      <c r="Y5" s="445"/>
      <c r="AJ5" s="81">
        <v>36</v>
      </c>
    </row>
    <row r="6" spans="1:36" s="87" customFormat="1" ht="26.25" customHeight="1">
      <c r="B6" s="89"/>
      <c r="C6" s="450"/>
      <c r="D6" s="452"/>
      <c r="E6" s="452"/>
      <c r="F6" s="452"/>
      <c r="G6" s="452"/>
      <c r="H6" s="452"/>
      <c r="I6" s="452"/>
      <c r="J6" s="452"/>
      <c r="K6" s="452"/>
      <c r="L6" s="452"/>
      <c r="M6" s="452"/>
      <c r="N6" s="452"/>
      <c r="O6" s="452"/>
      <c r="P6" s="452"/>
      <c r="Q6" s="452"/>
      <c r="R6" s="446"/>
      <c r="S6" s="447"/>
      <c r="T6" s="447"/>
      <c r="U6" s="447"/>
      <c r="V6" s="447"/>
      <c r="W6" s="447"/>
      <c r="X6" s="447"/>
      <c r="Y6" s="448"/>
      <c r="AJ6" s="81"/>
    </row>
    <row r="7" spans="1:36" s="87" customFormat="1" ht="26.25" customHeight="1">
      <c r="B7" s="88"/>
      <c r="C7" s="449"/>
      <c r="D7" s="451" t="s">
        <v>646</v>
      </c>
      <c r="E7" s="451"/>
      <c r="F7" s="451"/>
      <c r="G7" s="451"/>
      <c r="H7" s="451"/>
      <c r="I7" s="451"/>
      <c r="J7" s="451"/>
      <c r="K7" s="451"/>
      <c r="L7" s="451"/>
      <c r="M7" s="451"/>
      <c r="N7" s="451"/>
      <c r="O7" s="451"/>
      <c r="P7" s="451"/>
      <c r="Q7" s="451"/>
      <c r="R7" s="443" t="str">
        <f>IF(AB8=TRUE,100000,"")</f>
        <v/>
      </c>
      <c r="S7" s="444"/>
      <c r="T7" s="444"/>
      <c r="U7" s="444"/>
      <c r="V7" s="444"/>
      <c r="W7" s="444"/>
      <c r="X7" s="444"/>
      <c r="Y7" s="445"/>
      <c r="AJ7" s="81">
        <v>36</v>
      </c>
    </row>
    <row r="8" spans="1:36" s="87" customFormat="1" ht="26.25" customHeight="1">
      <c r="B8" s="89"/>
      <c r="C8" s="450"/>
      <c r="D8" s="452"/>
      <c r="E8" s="452"/>
      <c r="F8" s="452"/>
      <c r="G8" s="452"/>
      <c r="H8" s="452"/>
      <c r="I8" s="452"/>
      <c r="J8" s="452"/>
      <c r="K8" s="452"/>
      <c r="L8" s="452"/>
      <c r="M8" s="452"/>
      <c r="N8" s="452"/>
      <c r="O8" s="452"/>
      <c r="P8" s="452"/>
      <c r="Q8" s="452"/>
      <c r="R8" s="446"/>
      <c r="S8" s="447"/>
      <c r="T8" s="447"/>
      <c r="U8" s="447"/>
      <c r="V8" s="447"/>
      <c r="W8" s="447"/>
      <c r="X8" s="447"/>
      <c r="Y8" s="448"/>
      <c r="AB8" s="87" t="b">
        <v>0</v>
      </c>
      <c r="AJ8" s="81"/>
    </row>
    <row r="9" spans="1:36" s="87" customFormat="1" ht="26.25" customHeight="1">
      <c r="B9" s="380" t="s">
        <v>656</v>
      </c>
      <c r="C9" s="373"/>
      <c r="D9" s="373"/>
      <c r="E9" s="373"/>
      <c r="F9" s="374"/>
      <c r="G9" s="393" t="s">
        <v>647</v>
      </c>
      <c r="H9" s="373"/>
      <c r="I9" s="373"/>
      <c r="J9" s="374"/>
      <c r="K9" s="393" t="str">
        <f>IF(AB8=TRUE,'様式第１９－１号'!R22,"")</f>
        <v/>
      </c>
      <c r="L9" s="373"/>
      <c r="M9" s="373"/>
      <c r="N9" s="373"/>
      <c r="O9" s="373"/>
      <c r="P9" s="373"/>
      <c r="Q9" s="373"/>
      <c r="R9" s="373"/>
      <c r="S9" s="373"/>
      <c r="T9" s="373"/>
      <c r="U9" s="373"/>
      <c r="V9" s="373"/>
      <c r="W9" s="373"/>
      <c r="X9" s="373"/>
      <c r="Y9" s="374"/>
      <c r="AJ9" s="81"/>
    </row>
    <row r="10" spans="1:36" s="87" customFormat="1" ht="26.25" customHeight="1">
      <c r="B10" s="336"/>
      <c r="C10" s="337"/>
      <c r="D10" s="337"/>
      <c r="E10" s="337"/>
      <c r="F10" s="376"/>
      <c r="G10" s="389"/>
      <c r="H10" s="378"/>
      <c r="I10" s="378"/>
      <c r="J10" s="379"/>
      <c r="K10" s="389"/>
      <c r="L10" s="378"/>
      <c r="M10" s="378"/>
      <c r="N10" s="378"/>
      <c r="O10" s="378"/>
      <c r="P10" s="378"/>
      <c r="Q10" s="378"/>
      <c r="R10" s="378"/>
      <c r="S10" s="378"/>
      <c r="T10" s="378"/>
      <c r="U10" s="378"/>
      <c r="V10" s="378"/>
      <c r="W10" s="378"/>
      <c r="X10" s="378"/>
      <c r="Y10" s="379"/>
      <c r="AJ10" s="81"/>
    </row>
    <row r="11" spans="1:36" s="87" customFormat="1" ht="26.25" customHeight="1">
      <c r="B11" s="336"/>
      <c r="C11" s="337"/>
      <c r="D11" s="337"/>
      <c r="E11" s="337"/>
      <c r="F11" s="376"/>
      <c r="G11" s="94" t="s">
        <v>648</v>
      </c>
      <c r="H11" s="90"/>
      <c r="I11" s="90"/>
      <c r="J11" s="91"/>
      <c r="K11" s="393" t="str">
        <f>IF(AB8=TRUE,'様式第１９－１号'!H22,"")</f>
        <v/>
      </c>
      <c r="L11" s="373"/>
      <c r="M11" s="373"/>
      <c r="N11" s="373"/>
      <c r="O11" s="373"/>
      <c r="P11" s="373"/>
      <c r="Q11" s="373"/>
      <c r="R11" s="373"/>
      <c r="S11" s="373"/>
      <c r="T11" s="373"/>
      <c r="U11" s="373"/>
      <c r="V11" s="373"/>
      <c r="W11" s="373"/>
      <c r="X11" s="373"/>
      <c r="Y11" s="374"/>
      <c r="AJ11" s="81"/>
    </row>
    <row r="12" spans="1:36" s="87" customFormat="1" ht="26.25" customHeight="1">
      <c r="B12" s="336"/>
      <c r="C12" s="337"/>
      <c r="D12" s="337"/>
      <c r="E12" s="337"/>
      <c r="F12" s="376"/>
      <c r="G12" s="336" t="s">
        <v>649</v>
      </c>
      <c r="H12" s="337"/>
      <c r="I12" s="337"/>
      <c r="J12" s="376"/>
      <c r="K12" s="95" t="s">
        <v>105</v>
      </c>
      <c r="L12" s="337"/>
      <c r="M12" s="337"/>
      <c r="N12" s="95" t="s">
        <v>522</v>
      </c>
      <c r="O12" s="337"/>
      <c r="P12" s="337"/>
      <c r="Q12" s="95" t="s">
        <v>43</v>
      </c>
      <c r="R12" s="95" t="s">
        <v>650</v>
      </c>
      <c r="S12" s="337"/>
      <c r="T12" s="337"/>
      <c r="U12" s="337"/>
      <c r="V12" s="337"/>
      <c r="W12" s="337"/>
      <c r="X12" s="95" t="s">
        <v>651</v>
      </c>
      <c r="Y12" s="96"/>
      <c r="AJ12" s="81"/>
    </row>
    <row r="13" spans="1:36" s="87" customFormat="1" ht="26.25" customHeight="1">
      <c r="B13" s="336"/>
      <c r="C13" s="337"/>
      <c r="D13" s="337"/>
      <c r="E13" s="337"/>
      <c r="F13" s="376"/>
      <c r="G13" s="97"/>
      <c r="H13" s="95"/>
      <c r="I13" s="95"/>
      <c r="J13" s="96"/>
      <c r="K13" s="95"/>
      <c r="L13" s="95"/>
      <c r="M13" s="95"/>
      <c r="N13" s="95"/>
      <c r="O13" s="95"/>
      <c r="P13" s="95"/>
      <c r="Q13" s="95"/>
      <c r="R13" s="95"/>
      <c r="S13" s="95"/>
      <c r="T13" s="95"/>
      <c r="U13" s="95"/>
      <c r="V13" s="95"/>
      <c r="W13" s="95"/>
      <c r="X13" s="95"/>
      <c r="Y13" s="96"/>
      <c r="AJ13" s="81"/>
    </row>
    <row r="14" spans="1:36" s="87" customFormat="1" ht="26.25" customHeight="1">
      <c r="B14" s="336"/>
      <c r="C14" s="337"/>
      <c r="D14" s="337"/>
      <c r="E14" s="337"/>
      <c r="F14" s="376"/>
      <c r="G14" s="98"/>
      <c r="H14" s="92"/>
      <c r="I14" s="92"/>
      <c r="J14" s="93"/>
      <c r="K14" s="92"/>
      <c r="L14" s="92"/>
      <c r="M14" s="92"/>
      <c r="N14" s="92"/>
      <c r="O14" s="92"/>
      <c r="P14" s="92"/>
      <c r="Q14" s="92"/>
      <c r="R14" s="92"/>
      <c r="S14" s="92"/>
      <c r="T14" s="92"/>
      <c r="U14" s="92"/>
      <c r="V14" s="92"/>
      <c r="W14" s="92"/>
      <c r="X14" s="92"/>
      <c r="Y14" s="93"/>
      <c r="AJ14" s="81"/>
    </row>
    <row r="15" spans="1:36" s="87" customFormat="1" ht="26.25" customHeight="1">
      <c r="B15" s="336"/>
      <c r="C15" s="337"/>
      <c r="D15" s="337"/>
      <c r="E15" s="337"/>
      <c r="F15" s="376"/>
      <c r="G15" s="393" t="s">
        <v>97</v>
      </c>
      <c r="H15" s="373"/>
      <c r="I15" s="373"/>
      <c r="J15" s="374"/>
      <c r="K15" s="393" t="str">
        <f>IF(AB8=TRUE,'様式第１９－１号'!H24,"")</f>
        <v/>
      </c>
      <c r="L15" s="373"/>
      <c r="M15" s="373"/>
      <c r="N15" s="373"/>
      <c r="O15" s="373"/>
      <c r="P15" s="373"/>
      <c r="Q15" s="373"/>
      <c r="R15" s="373"/>
      <c r="S15" s="373"/>
      <c r="T15" s="373"/>
      <c r="U15" s="373"/>
      <c r="V15" s="373"/>
      <c r="W15" s="373"/>
      <c r="X15" s="373"/>
      <c r="Y15" s="374"/>
      <c r="AJ15" s="81"/>
    </row>
    <row r="16" spans="1:36" s="87" customFormat="1" ht="26.25" customHeight="1">
      <c r="B16" s="336"/>
      <c r="C16" s="337"/>
      <c r="D16" s="337"/>
      <c r="E16" s="337"/>
      <c r="F16" s="376"/>
      <c r="G16" s="336"/>
      <c r="H16" s="337"/>
      <c r="I16" s="337"/>
      <c r="J16" s="376"/>
      <c r="K16" s="336"/>
      <c r="L16" s="337"/>
      <c r="M16" s="337"/>
      <c r="N16" s="337"/>
      <c r="O16" s="337"/>
      <c r="P16" s="337"/>
      <c r="Q16" s="337"/>
      <c r="R16" s="337"/>
      <c r="S16" s="337"/>
      <c r="T16" s="337"/>
      <c r="U16" s="337"/>
      <c r="V16" s="337"/>
      <c r="W16" s="337"/>
      <c r="X16" s="337"/>
      <c r="Y16" s="376"/>
      <c r="AJ16" s="81"/>
    </row>
    <row r="17" spans="2:38" s="87" customFormat="1" ht="26.25" customHeight="1">
      <c r="B17" s="336"/>
      <c r="C17" s="337"/>
      <c r="D17" s="337"/>
      <c r="E17" s="337"/>
      <c r="F17" s="376"/>
      <c r="G17" s="389"/>
      <c r="H17" s="378"/>
      <c r="I17" s="378"/>
      <c r="J17" s="379"/>
      <c r="K17" s="389"/>
      <c r="L17" s="378"/>
      <c r="M17" s="378"/>
      <c r="N17" s="378"/>
      <c r="O17" s="378"/>
      <c r="P17" s="378"/>
      <c r="Q17" s="378"/>
      <c r="R17" s="378"/>
      <c r="S17" s="378"/>
      <c r="T17" s="378"/>
      <c r="U17" s="378"/>
      <c r="V17" s="378"/>
      <c r="W17" s="378"/>
      <c r="X17" s="378"/>
      <c r="Y17" s="379"/>
      <c r="AJ17" s="81"/>
    </row>
    <row r="18" spans="2:38" s="87" customFormat="1" ht="26.25" customHeight="1">
      <c r="B18" s="336"/>
      <c r="C18" s="337"/>
      <c r="D18" s="337"/>
      <c r="E18" s="337"/>
      <c r="F18" s="376"/>
      <c r="G18" s="393" t="s">
        <v>652</v>
      </c>
      <c r="H18" s="373"/>
      <c r="I18" s="373"/>
      <c r="J18" s="374"/>
      <c r="K18" s="393" t="str">
        <f>IF(AB8=TRUE,'様式第１９－１号'!H26,"")</f>
        <v/>
      </c>
      <c r="L18" s="373"/>
      <c r="M18" s="373"/>
      <c r="N18" s="373"/>
      <c r="O18" s="373"/>
      <c r="P18" s="373"/>
      <c r="Q18" s="373"/>
      <c r="R18" s="373"/>
      <c r="S18" s="373"/>
      <c r="T18" s="373"/>
      <c r="U18" s="373"/>
      <c r="V18" s="373"/>
      <c r="W18" s="373"/>
      <c r="X18" s="373"/>
      <c r="Y18" s="374"/>
      <c r="AJ18" s="81"/>
    </row>
    <row r="19" spans="2:38" s="87" customFormat="1" ht="26.25" customHeight="1">
      <c r="B19" s="389"/>
      <c r="C19" s="378"/>
      <c r="D19" s="378"/>
      <c r="E19" s="378"/>
      <c r="F19" s="379"/>
      <c r="G19" s="389"/>
      <c r="H19" s="378"/>
      <c r="I19" s="378"/>
      <c r="J19" s="379"/>
      <c r="K19" s="389"/>
      <c r="L19" s="378"/>
      <c r="M19" s="378"/>
      <c r="N19" s="378"/>
      <c r="O19" s="378"/>
      <c r="P19" s="378"/>
      <c r="Q19" s="378"/>
      <c r="R19" s="378"/>
      <c r="S19" s="378"/>
      <c r="T19" s="378"/>
      <c r="U19" s="378"/>
      <c r="V19" s="378"/>
      <c r="W19" s="378"/>
      <c r="X19" s="378"/>
      <c r="Y19" s="379"/>
      <c r="AJ19" s="81"/>
    </row>
    <row r="20" spans="2:38" s="87" customFormat="1" ht="26.25" customHeight="1">
      <c r="B20" s="88"/>
      <c r="C20" s="449"/>
      <c r="D20" s="451" t="s">
        <v>653</v>
      </c>
      <c r="E20" s="451"/>
      <c r="F20" s="451"/>
      <c r="G20" s="451"/>
      <c r="H20" s="451"/>
      <c r="I20" s="451"/>
      <c r="J20" s="451"/>
      <c r="K20" s="451"/>
      <c r="L20" s="451"/>
      <c r="M20" s="451"/>
      <c r="N20" s="451"/>
      <c r="O20" s="451"/>
      <c r="P20" s="451"/>
      <c r="Q20" s="451"/>
      <c r="R20" s="443" t="str">
        <f>IF(AB21=TRUE,200000,"")</f>
        <v/>
      </c>
      <c r="S20" s="444"/>
      <c r="T20" s="444"/>
      <c r="U20" s="444"/>
      <c r="V20" s="444"/>
      <c r="W20" s="444"/>
      <c r="X20" s="444"/>
      <c r="Y20" s="445"/>
      <c r="AJ20" s="81">
        <v>35</v>
      </c>
    </row>
    <row r="21" spans="2:38" s="87" customFormat="1" ht="26.25" customHeight="1">
      <c r="B21" s="89"/>
      <c r="C21" s="450"/>
      <c r="D21" s="452"/>
      <c r="E21" s="452"/>
      <c r="F21" s="452"/>
      <c r="G21" s="452"/>
      <c r="H21" s="452"/>
      <c r="I21" s="452"/>
      <c r="J21" s="452"/>
      <c r="K21" s="452"/>
      <c r="L21" s="452"/>
      <c r="M21" s="452"/>
      <c r="N21" s="452"/>
      <c r="O21" s="452"/>
      <c r="P21" s="452"/>
      <c r="Q21" s="452"/>
      <c r="R21" s="446"/>
      <c r="S21" s="447"/>
      <c r="T21" s="447"/>
      <c r="U21" s="447"/>
      <c r="V21" s="447"/>
      <c r="W21" s="447"/>
      <c r="X21" s="447"/>
      <c r="Y21" s="448"/>
      <c r="AB21" s="87" t="b">
        <v>0</v>
      </c>
      <c r="AJ21" s="81">
        <v>30</v>
      </c>
    </row>
    <row r="22" spans="2:38" s="1" customFormat="1" ht="22.5" customHeight="1">
      <c r="B22" s="393" t="s">
        <v>654</v>
      </c>
      <c r="C22" s="373"/>
      <c r="D22" s="373"/>
      <c r="E22" s="373"/>
      <c r="F22" s="374"/>
      <c r="G22" s="94"/>
      <c r="H22" s="90"/>
      <c r="I22" s="90"/>
      <c r="J22" s="90"/>
      <c r="K22" s="90"/>
      <c r="L22" s="90"/>
      <c r="M22" s="90"/>
      <c r="N22" s="90"/>
      <c r="O22" s="90"/>
      <c r="P22" s="90"/>
      <c r="Q22" s="90"/>
      <c r="R22" s="90"/>
      <c r="S22" s="90"/>
      <c r="T22" s="90"/>
      <c r="U22" s="90"/>
      <c r="V22" s="90"/>
      <c r="W22" s="90"/>
      <c r="X22" s="90"/>
      <c r="Y22" s="91"/>
      <c r="AJ22" s="81">
        <v>29</v>
      </c>
      <c r="AL22" s="87"/>
    </row>
    <row r="23" spans="2:38" s="1" customFormat="1" ht="22.5" customHeight="1">
      <c r="B23" s="336"/>
      <c r="C23" s="337"/>
      <c r="D23" s="337"/>
      <c r="E23" s="337"/>
      <c r="F23" s="376"/>
      <c r="G23" s="106"/>
      <c r="H23" s="107" t="s">
        <v>24</v>
      </c>
      <c r="I23" s="95" t="s">
        <v>658</v>
      </c>
      <c r="J23" s="95"/>
      <c r="K23" s="95"/>
      <c r="L23" s="95"/>
      <c r="M23" s="95"/>
      <c r="N23" s="95"/>
      <c r="O23" s="95"/>
      <c r="P23" s="95"/>
      <c r="Q23" s="95"/>
      <c r="R23" s="95"/>
      <c r="S23" s="95"/>
      <c r="T23" s="95"/>
      <c r="U23" s="95"/>
      <c r="V23" s="95"/>
      <c r="W23" s="95"/>
      <c r="X23" s="95"/>
      <c r="Y23" s="96"/>
      <c r="AJ23" s="81"/>
    </row>
    <row r="24" spans="2:38" s="1" customFormat="1" ht="22.5" customHeight="1">
      <c r="B24" s="336"/>
      <c r="C24" s="337"/>
      <c r="D24" s="337"/>
      <c r="E24" s="337"/>
      <c r="F24" s="376"/>
      <c r="G24" s="99"/>
      <c r="H24" s="107" t="s">
        <v>24</v>
      </c>
      <c r="I24" s="95" t="s">
        <v>655</v>
      </c>
      <c r="J24" s="100"/>
      <c r="K24" s="107"/>
      <c r="L24" s="95"/>
      <c r="M24" s="95"/>
      <c r="N24" s="95"/>
      <c r="O24" s="95"/>
      <c r="P24" s="95"/>
      <c r="Q24" s="95"/>
      <c r="R24" s="95"/>
      <c r="S24" s="95"/>
      <c r="T24" s="95"/>
      <c r="U24" s="95"/>
      <c r="V24" s="95"/>
      <c r="W24" s="95"/>
      <c r="X24" s="95"/>
      <c r="Y24" s="96"/>
      <c r="AJ24" s="81"/>
    </row>
    <row r="25" spans="2:38" s="1" customFormat="1" ht="22.5" customHeight="1">
      <c r="B25" s="389"/>
      <c r="C25" s="378"/>
      <c r="D25" s="378"/>
      <c r="E25" s="378"/>
      <c r="F25" s="379"/>
      <c r="G25" s="89"/>
      <c r="H25" s="104"/>
      <c r="I25" s="104"/>
      <c r="J25" s="104"/>
      <c r="K25" s="108"/>
      <c r="L25" s="92"/>
      <c r="M25" s="92"/>
      <c r="N25" s="92"/>
      <c r="O25" s="92"/>
      <c r="P25" s="92"/>
      <c r="Q25" s="92"/>
      <c r="R25" s="92"/>
      <c r="S25" s="92"/>
      <c r="T25" s="92"/>
      <c r="U25" s="92"/>
      <c r="V25" s="92"/>
      <c r="W25" s="92"/>
      <c r="X25" s="92"/>
      <c r="Y25" s="93"/>
      <c r="AJ25" s="81">
        <v>27</v>
      </c>
    </row>
    <row r="26" spans="2:38" s="1" customFormat="1" ht="22.5" customHeight="1">
      <c r="AJ26" s="81">
        <v>26</v>
      </c>
    </row>
    <row r="27" spans="2:38" s="1" customFormat="1" ht="22.5" customHeight="1">
      <c r="AJ27" s="81">
        <v>15</v>
      </c>
    </row>
    <row r="28" spans="2:38" s="1" customFormat="1" ht="22.5" customHeight="1">
      <c r="AJ28" s="81">
        <v>14</v>
      </c>
    </row>
    <row r="29" spans="2:38" s="1" customFormat="1" ht="22.5" customHeight="1">
      <c r="AJ29" s="81">
        <v>13</v>
      </c>
    </row>
    <row r="30" spans="2:38" s="1" customFormat="1" ht="22.5" customHeight="1">
      <c r="AJ30" s="81">
        <v>12</v>
      </c>
    </row>
    <row r="31" spans="2:38" ht="22.5" customHeight="1">
      <c r="AJ31" s="81">
        <v>11</v>
      </c>
      <c r="AL31" s="1"/>
    </row>
    <row r="32" spans="2:38" ht="22.5" customHeight="1">
      <c r="AJ32" s="81">
        <v>10</v>
      </c>
    </row>
    <row r="33" spans="36:36" ht="22.5" customHeight="1">
      <c r="AJ33" s="81">
        <v>9</v>
      </c>
    </row>
    <row r="34" spans="36:36" ht="22.5" customHeight="1">
      <c r="AJ34" s="81">
        <v>8</v>
      </c>
    </row>
    <row r="35" spans="36:36" ht="22.5" customHeight="1">
      <c r="AJ35" s="81">
        <v>7</v>
      </c>
    </row>
    <row r="36" spans="36:36" ht="22.5" customHeight="1">
      <c r="AJ36" s="81">
        <v>6</v>
      </c>
    </row>
    <row r="37" spans="36:36" ht="22.5" customHeight="1">
      <c r="AJ37" s="81">
        <v>5</v>
      </c>
    </row>
    <row r="38" spans="36:36" ht="22.5" customHeight="1">
      <c r="AJ38" s="81">
        <v>4</v>
      </c>
    </row>
    <row r="39" spans="36:36" ht="22.5" customHeight="1">
      <c r="AJ39" s="81">
        <v>3</v>
      </c>
    </row>
    <row r="40" spans="36:36" ht="22.5" customHeight="1">
      <c r="AJ40" s="81">
        <v>2</v>
      </c>
    </row>
    <row r="41" spans="36:36" ht="22.5" customHeight="1">
      <c r="AJ41" s="81" t="s">
        <v>46</v>
      </c>
    </row>
  </sheetData>
  <mergeCells count="24">
    <mergeCell ref="B22:F25"/>
    <mergeCell ref="R3:Y4"/>
    <mergeCell ref="K9:Y10"/>
    <mergeCell ref="L12:M12"/>
    <mergeCell ref="O12:P12"/>
    <mergeCell ref="S12:W12"/>
    <mergeCell ref="K15:Y17"/>
    <mergeCell ref="K18:Y19"/>
    <mergeCell ref="B9:F19"/>
    <mergeCell ref="G9:J10"/>
    <mergeCell ref="G12:J12"/>
    <mergeCell ref="G15:J17"/>
    <mergeCell ref="G18:J19"/>
    <mergeCell ref="C20:C21"/>
    <mergeCell ref="D20:Q21"/>
    <mergeCell ref="B3:J4"/>
    <mergeCell ref="K11:Y11"/>
    <mergeCell ref="R20:Y21"/>
    <mergeCell ref="C5:C6"/>
    <mergeCell ref="D5:Q6"/>
    <mergeCell ref="R5:Y6"/>
    <mergeCell ref="C7:C8"/>
    <mergeCell ref="D7:Q8"/>
    <mergeCell ref="R7:Y8"/>
  </mergeCells>
  <phoneticPr fontId="1"/>
  <conditionalFormatting sqref="G11:K11 G9:K9 G10:J10 G13:Y14 G12:L12 N12:O12 Q12:S12 X12:Y12 G19:J19 G15:K15 G16:J17 G18:K18">
    <cfRule type="expression" dxfId="3" priority="1">
      <formula>$AB$8=FALSE</formula>
    </cfRule>
  </conditionalFormatting>
  <conditionalFormatting sqref="L12:M12">
    <cfRule type="expression" dxfId="2" priority="4">
      <formula>$L$12=""</formula>
    </cfRule>
  </conditionalFormatting>
  <conditionalFormatting sqref="O12:P12">
    <cfRule type="expression" dxfId="1" priority="3">
      <formula>$O$12=""</formula>
    </cfRule>
  </conditionalFormatting>
  <conditionalFormatting sqref="S12:W12">
    <cfRule type="expression" dxfId="0" priority="2">
      <formula>$S$12=""</formula>
    </cfRule>
  </conditionalFormatting>
  <dataValidations count="1">
    <dataValidation type="list" allowBlank="1" showInputMessage="1" showErrorMessage="1" sqref="L12:M12">
      <formula1>"般,特"</formula1>
    </dataValidation>
  </dataValidations>
  <printOptions horizontalCentered="1"/>
  <pageMargins left="0.23622047244094491" right="0.23622047244094491" top="0.74803149606299213" bottom="0.74803149606299213" header="0.31496062992125984" footer="0.31496062992125984"/>
  <pageSetup paperSize="9" scale="8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3057" r:id="rId4" name="Check Box 1">
              <controlPr defaultSize="0" autoFill="0" autoLine="0" autoPict="0">
                <anchor moveWithCells="1">
                  <from>
                    <xdr:col>2</xdr:col>
                    <xdr:colOff>28575</xdr:colOff>
                    <xdr:row>6</xdr:row>
                    <xdr:rowOff>0</xdr:rowOff>
                  </from>
                  <to>
                    <xdr:col>16</xdr:col>
                    <xdr:colOff>276225</xdr:colOff>
                    <xdr:row>7</xdr:row>
                    <xdr:rowOff>285750</xdr:rowOff>
                  </to>
                </anchor>
              </controlPr>
            </control>
          </mc:Choice>
        </mc:AlternateContent>
        <mc:AlternateContent xmlns:mc="http://schemas.openxmlformats.org/markup-compatibility/2006">
          <mc:Choice Requires="x14">
            <control shapeId="173058" r:id="rId5" name="Check Box 2">
              <controlPr defaultSize="0" autoFill="0" autoLine="0" autoPict="0">
                <anchor moveWithCells="1">
                  <from>
                    <xdr:col>2</xdr:col>
                    <xdr:colOff>47625</xdr:colOff>
                    <xdr:row>19</xdr:row>
                    <xdr:rowOff>28575</xdr:rowOff>
                  </from>
                  <to>
                    <xdr:col>16</xdr:col>
                    <xdr:colOff>228600</xdr:colOff>
                    <xdr:row>20</xdr:row>
                    <xdr:rowOff>295275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59999389629810485"/>
  </sheetPr>
  <dimension ref="A1:K58"/>
  <sheetViews>
    <sheetView view="pageBreakPreview" zoomScaleNormal="100" zoomScaleSheetLayoutView="100" workbookViewId="0"/>
  </sheetViews>
  <sheetFormatPr defaultRowHeight="18.75"/>
  <cols>
    <col min="1" max="1" width="8.625" style="81" customWidth="1"/>
    <col min="2" max="2" width="12.625" style="81" customWidth="1"/>
    <col min="3" max="4" width="3.125" style="81" customWidth="1"/>
    <col min="5" max="5" width="12.625" style="81" customWidth="1"/>
    <col min="6" max="6" width="3.125" style="81" customWidth="1"/>
    <col min="7" max="7" width="12.625" style="81" customWidth="1"/>
    <col min="8" max="9" width="3.125" style="81" customWidth="1"/>
    <col min="10" max="10" width="12.625" style="81" customWidth="1"/>
    <col min="11" max="11" width="7" style="81" customWidth="1"/>
    <col min="12" max="13" width="12.625" style="81" customWidth="1"/>
    <col min="14" max="16384" width="9" style="81"/>
  </cols>
  <sheetData>
    <row r="1" spans="1:11">
      <c r="A1" s="81" t="s">
        <v>599</v>
      </c>
    </row>
    <row r="2" spans="1:11" ht="24.95" customHeight="1"/>
    <row r="3" spans="1:11" ht="30">
      <c r="A3" s="461" t="s">
        <v>301</v>
      </c>
      <c r="B3" s="461"/>
      <c r="C3" s="461"/>
      <c r="D3" s="461"/>
      <c r="E3" s="461"/>
      <c r="F3" s="461"/>
      <c r="G3" s="461"/>
      <c r="H3" s="461"/>
      <c r="I3" s="461"/>
      <c r="J3" s="461"/>
      <c r="K3" s="461"/>
    </row>
    <row r="4" spans="1:11" ht="35.25">
      <c r="A4" s="442" t="s">
        <v>302</v>
      </c>
      <c r="B4" s="442"/>
      <c r="C4" s="442"/>
      <c r="D4" s="442"/>
      <c r="E4" s="442"/>
      <c r="F4" s="442"/>
      <c r="G4" s="442"/>
      <c r="H4" s="442"/>
      <c r="I4" s="442"/>
      <c r="J4" s="442"/>
      <c r="K4" s="442"/>
    </row>
    <row r="5" spans="1:11" ht="30" customHeight="1"/>
    <row r="6" spans="1:11" ht="30" customHeight="1" thickBot="1">
      <c r="B6" s="113"/>
      <c r="C6" s="113"/>
      <c r="D6" s="113"/>
      <c r="E6" s="113"/>
      <c r="F6" s="113"/>
      <c r="G6" s="113"/>
    </row>
    <row r="7" spans="1:11" ht="30" customHeight="1">
      <c r="B7" s="114"/>
      <c r="C7" s="462" t="s">
        <v>303</v>
      </c>
      <c r="D7" s="463"/>
      <c r="E7" s="463"/>
      <c r="F7" s="464"/>
      <c r="G7" s="465" t="str">
        <f>IF('別紙（１-１）'!V12="","",'別紙（１-１）'!V12)</f>
        <v/>
      </c>
      <c r="H7" s="465"/>
      <c r="I7" s="115" t="s">
        <v>28</v>
      </c>
    </row>
    <row r="8" spans="1:11" ht="30" customHeight="1" thickBot="1">
      <c r="B8" s="114"/>
      <c r="C8" s="466" t="s">
        <v>304</v>
      </c>
      <c r="D8" s="467"/>
      <c r="E8" s="467"/>
      <c r="F8" s="468"/>
      <c r="G8" s="469" t="str">
        <f>IF('別紙（１-１）'!J17="","",'別紙（１-１）'!J17)</f>
        <v/>
      </c>
      <c r="H8" s="469"/>
      <c r="I8" s="116" t="s">
        <v>33</v>
      </c>
    </row>
    <row r="9" spans="1:11" ht="30" customHeight="1"/>
    <row r="10" spans="1:11" ht="30" customHeight="1"/>
    <row r="11" spans="1:11" ht="30" customHeight="1"/>
    <row r="12" spans="1:11" ht="30" customHeight="1">
      <c r="B12" s="117" t="s">
        <v>305</v>
      </c>
      <c r="C12" s="117"/>
      <c r="D12" s="117"/>
      <c r="E12" s="118" t="s">
        <v>306</v>
      </c>
      <c r="F12" s="117"/>
      <c r="G12" s="118" t="s">
        <v>307</v>
      </c>
      <c r="H12" s="117"/>
      <c r="I12" s="117"/>
      <c r="J12" s="118" t="s">
        <v>308</v>
      </c>
    </row>
    <row r="13" spans="1:11" ht="30" customHeight="1">
      <c r="B13" s="119">
        <v>27000</v>
      </c>
      <c r="C13" s="120" t="s">
        <v>309</v>
      </c>
      <c r="D13" s="120" t="s">
        <v>105</v>
      </c>
      <c r="E13" s="121" t="str">
        <f>IF(G8="","",IF(SUM('別紙（１-１）'!M23,B13*(1-G13)*J13)&gt;='別紙（１－７）'!AB4,1,IF(SUM('別紙（１-１）'!M23,B13*(1.3-G13)*J13)&gt;='別紙（１－７）'!AB4,1.3,1.5)))</f>
        <v/>
      </c>
      <c r="F13" s="120" t="s">
        <v>310</v>
      </c>
      <c r="G13" s="122" t="str">
        <f>IF(G8="","",G8)</f>
        <v/>
      </c>
      <c r="H13" s="120" t="s">
        <v>311</v>
      </c>
      <c r="I13" s="120" t="s">
        <v>309</v>
      </c>
      <c r="J13" s="122" t="str">
        <f>IF(G7="","",G7)</f>
        <v/>
      </c>
    </row>
    <row r="14" spans="1:11" ht="30" customHeight="1">
      <c r="B14" s="123"/>
      <c r="C14" s="123"/>
      <c r="D14" s="123"/>
      <c r="E14" s="123"/>
      <c r="F14" s="123"/>
      <c r="G14" s="123"/>
      <c r="H14" s="123"/>
      <c r="I14" s="123"/>
      <c r="J14" s="123"/>
    </row>
    <row r="15" spans="1:11" ht="30" customHeight="1" thickBot="1">
      <c r="B15" s="123"/>
      <c r="C15" s="123"/>
      <c r="D15" s="123"/>
      <c r="E15" s="124" t="s">
        <v>312</v>
      </c>
      <c r="F15" s="459" t="str">
        <f>IF(G7="","",IF(G8="","",INT(B13*(E13-G13)*J13)))</f>
        <v/>
      </c>
      <c r="G15" s="459"/>
      <c r="H15" s="459"/>
      <c r="I15" s="125" t="s">
        <v>44</v>
      </c>
      <c r="J15" s="126"/>
    </row>
    <row r="16" spans="1:11" ht="30" customHeight="1"/>
    <row r="17" spans="1:11" ht="30" customHeight="1"/>
    <row r="18" spans="1:11" ht="30" customHeight="1"/>
    <row r="19" spans="1:11" ht="30" customHeight="1">
      <c r="B19" s="127" t="s">
        <v>679</v>
      </c>
      <c r="C19" s="128"/>
      <c r="D19" s="128"/>
      <c r="E19" s="127"/>
      <c r="G19" s="127" t="s">
        <v>680</v>
      </c>
      <c r="H19" s="127"/>
      <c r="I19" s="128"/>
      <c r="J19" s="127"/>
    </row>
    <row r="20" spans="1:11" ht="30" customHeight="1">
      <c r="B20" s="129" t="s">
        <v>29</v>
      </c>
      <c r="C20" s="130" t="s">
        <v>34</v>
      </c>
      <c r="D20" s="131"/>
      <c r="E20" s="132" t="str">
        <f>IF('別紙（１-１）'!U16="","",'別紙（１-１）'!U16)</f>
        <v/>
      </c>
      <c r="G20" s="129" t="s">
        <v>29</v>
      </c>
      <c r="H20" s="130" t="s">
        <v>34</v>
      </c>
      <c r="I20" s="131"/>
      <c r="J20" s="133" t="str">
        <f>IF(E20="","",E13)</f>
        <v/>
      </c>
    </row>
    <row r="21" spans="1:11" ht="30" customHeight="1">
      <c r="B21" s="134"/>
      <c r="C21" s="130" t="s">
        <v>35</v>
      </c>
      <c r="D21" s="131"/>
      <c r="E21" s="132" t="str">
        <f>IF('別紙（１-１）'!U17="","",'別紙（１-１）'!U17)</f>
        <v/>
      </c>
      <c r="G21" s="134"/>
      <c r="H21" s="130" t="s">
        <v>35</v>
      </c>
      <c r="I21" s="131"/>
      <c r="J21" s="133" t="str">
        <f>IF(E21="","",E13)</f>
        <v/>
      </c>
    </row>
    <row r="22" spans="1:11" ht="30" customHeight="1">
      <c r="B22" s="129" t="s">
        <v>222</v>
      </c>
      <c r="C22" s="130" t="s">
        <v>34</v>
      </c>
      <c r="D22" s="131"/>
      <c r="E22" s="132" t="str">
        <f>IF('別紙（１-１）'!U18="","",'別紙（１-１）'!U18)</f>
        <v/>
      </c>
      <c r="G22" s="129" t="s">
        <v>222</v>
      </c>
      <c r="H22" s="130" t="s">
        <v>34</v>
      </c>
      <c r="I22" s="131"/>
      <c r="J22" s="133" t="str">
        <f>IF(E22="","",E13)</f>
        <v/>
      </c>
    </row>
    <row r="23" spans="1:11" ht="30" customHeight="1">
      <c r="B23" s="134"/>
      <c r="C23" s="130" t="s">
        <v>35</v>
      </c>
      <c r="D23" s="131"/>
      <c r="E23" s="132" t="str">
        <f>IF('別紙（１-１）'!U19="","",'別紙（１-１）'!U19)</f>
        <v/>
      </c>
      <c r="G23" s="134"/>
      <c r="H23" s="130" t="s">
        <v>35</v>
      </c>
      <c r="I23" s="131"/>
      <c r="J23" s="133" t="str">
        <f>IF(E23="","",E13)</f>
        <v/>
      </c>
    </row>
    <row r="24" spans="1:11" ht="30" customHeight="1">
      <c r="A24" s="81" t="s">
        <v>681</v>
      </c>
      <c r="B24" s="135"/>
    </row>
    <row r="25" spans="1:11" ht="30" customHeight="1"/>
    <row r="26" spans="1:11" ht="13.5" customHeight="1">
      <c r="A26" s="460" t="s">
        <v>313</v>
      </c>
      <c r="B26" s="460"/>
      <c r="C26" s="460"/>
      <c r="D26" s="460"/>
      <c r="E26" s="460"/>
      <c r="F26" s="460"/>
      <c r="G26" s="460"/>
      <c r="H26" s="460"/>
      <c r="I26" s="460"/>
      <c r="J26" s="460"/>
      <c r="K26" s="460"/>
    </row>
    <row r="27" spans="1:11" ht="13.5" customHeight="1"/>
    <row r="28" spans="1:11" ht="13.5" customHeight="1"/>
    <row r="29" spans="1:11" ht="13.5" customHeight="1"/>
    <row r="30" spans="1:11" ht="13.5" customHeight="1"/>
    <row r="31" spans="1:11" ht="13.5" customHeight="1"/>
    <row r="32" spans="1:11" ht="13.5"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row r="47" ht="30" customHeight="1"/>
    <row r="48"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sheetData>
  <mergeCells count="8">
    <mergeCell ref="F15:H15"/>
    <mergeCell ref="A26:K26"/>
    <mergeCell ref="A3:K3"/>
    <mergeCell ref="A4:K4"/>
    <mergeCell ref="C7:F7"/>
    <mergeCell ref="G7:H7"/>
    <mergeCell ref="C8:F8"/>
    <mergeCell ref="G8:H8"/>
  </mergeCells>
  <phoneticPr fontId="1"/>
  <dataValidations count="1">
    <dataValidation type="list" allowBlank="1" showInputMessage="1" sqref="E13">
      <formula1>"1.0,1.3,1.5"</formula1>
    </dataValidation>
  </dataValidations>
  <printOptions horizontalCentered="1"/>
  <pageMargins left="0.70866141732283472" right="0.70866141732283472" top="0.74803149606299213" bottom="0.74803149606299213" header="0.31496062992125984" footer="0.31496062992125984"/>
  <pageSetup paperSize="9" scale="9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sheetPr>
  <dimension ref="A1:Z35"/>
  <sheetViews>
    <sheetView view="pageBreakPreview" zoomScaleNormal="100" zoomScaleSheetLayoutView="100" workbookViewId="0"/>
  </sheetViews>
  <sheetFormatPr defaultColWidth="3.75" defaultRowHeight="22.5" customHeight="1"/>
  <cols>
    <col min="1" max="6" width="3.75" style="81"/>
    <col min="7" max="7" width="4.5" style="81" bestFit="1" customWidth="1"/>
    <col min="8" max="8" width="3.75" style="81"/>
    <col min="9" max="9" width="4.5" style="81" bestFit="1" customWidth="1"/>
    <col min="10" max="11" width="3.75" style="81"/>
    <col min="12" max="12" width="4.5" style="81" bestFit="1" customWidth="1"/>
    <col min="13" max="18" width="3.75" style="81"/>
    <col min="19" max="19" width="6.5" style="81" bestFit="1" customWidth="1"/>
    <col min="20" max="20" width="4.625" style="81" bestFit="1" customWidth="1"/>
    <col min="21" max="21" width="3.75" style="81"/>
    <col min="22" max="22" width="4.625" style="81" bestFit="1" customWidth="1"/>
    <col min="23" max="23" width="3.75" style="81"/>
    <col min="24" max="24" width="4.625" style="81" bestFit="1" customWidth="1"/>
    <col min="25" max="16384" width="3.75" style="81"/>
  </cols>
  <sheetData>
    <row r="1" spans="1:26" ht="22.5" customHeight="1">
      <c r="A1" s="87" t="s">
        <v>262</v>
      </c>
      <c r="K1" s="254"/>
      <c r="L1" s="254"/>
      <c r="M1" s="254"/>
      <c r="N1" s="254"/>
      <c r="O1" s="254"/>
      <c r="P1" s="254"/>
    </row>
    <row r="2" spans="1:26" ht="22.5" customHeight="1">
      <c r="A2" s="87"/>
      <c r="K2" s="442" t="s">
        <v>137</v>
      </c>
      <c r="L2" s="442"/>
      <c r="M2" s="442"/>
      <c r="N2" s="442"/>
      <c r="O2" s="442"/>
      <c r="P2" s="442"/>
    </row>
    <row r="3" spans="1:26" s="1" customFormat="1" ht="22.5" customHeight="1">
      <c r="H3" s="136"/>
      <c r="I3" s="136"/>
      <c r="J3" s="136"/>
      <c r="K3" s="442"/>
      <c r="L3" s="442"/>
      <c r="M3" s="442"/>
      <c r="N3" s="442"/>
      <c r="O3" s="442"/>
      <c r="P3" s="442"/>
      <c r="Q3" s="136"/>
      <c r="S3" s="1" t="s">
        <v>314</v>
      </c>
      <c r="T3" s="137" t="str">
        <f>IF(様式第１号!U6="","",様式第１号!U6)</f>
        <v/>
      </c>
      <c r="U3" s="1" t="s">
        <v>1</v>
      </c>
      <c r="V3" s="137" t="str">
        <f>IF(様式第１号!W6="","",様式第１号!W6)</f>
        <v/>
      </c>
      <c r="W3" s="1" t="s">
        <v>2</v>
      </c>
      <c r="X3" s="137" t="str">
        <f>IF(様式第１号!Y6="","",様式第１号!Y6)</f>
        <v/>
      </c>
      <c r="Y3" s="1" t="s">
        <v>3</v>
      </c>
    </row>
    <row r="4" spans="1:26" s="1" customFormat="1" ht="22.5" customHeight="1">
      <c r="B4" s="1" t="s">
        <v>138</v>
      </c>
    </row>
    <row r="5" spans="1:26" s="1" customFormat="1" ht="22.5" customHeight="1">
      <c r="K5" s="316" t="s">
        <v>9</v>
      </c>
      <c r="L5" s="316"/>
      <c r="M5" s="316"/>
      <c r="N5" s="316" t="s">
        <v>6</v>
      </c>
      <c r="O5" s="316"/>
      <c r="Q5" s="317" t="str">
        <f>IF(申請者住所="","",申請者住所)</f>
        <v/>
      </c>
      <c r="R5" s="317"/>
      <c r="S5" s="317"/>
      <c r="T5" s="317"/>
      <c r="U5" s="317"/>
      <c r="V5" s="317"/>
      <c r="W5" s="317"/>
      <c r="X5" s="317"/>
      <c r="Y5" s="317"/>
      <c r="Z5" s="317"/>
    </row>
    <row r="6" spans="1:26" s="1" customFormat="1" ht="22.5" customHeight="1">
      <c r="N6" s="316" t="s">
        <v>8</v>
      </c>
      <c r="O6" s="316"/>
      <c r="Q6" s="317" t="str">
        <f>IF(申請者氏名="","",申請者氏名)</f>
        <v/>
      </c>
      <c r="R6" s="317"/>
      <c r="S6" s="317"/>
      <c r="T6" s="317"/>
      <c r="U6" s="317"/>
      <c r="V6" s="138"/>
      <c r="W6" s="138"/>
      <c r="X6" s="138"/>
      <c r="Y6" s="138"/>
      <c r="Z6" s="138"/>
    </row>
    <row r="7" spans="1:26" s="1" customFormat="1" ht="22.5" customHeight="1">
      <c r="N7" s="136"/>
      <c r="O7" s="136"/>
      <c r="P7" s="138"/>
      <c r="Q7" s="138"/>
      <c r="R7" s="141"/>
      <c r="S7" s="168"/>
      <c r="T7" s="141"/>
      <c r="U7" s="141"/>
      <c r="V7" s="169"/>
      <c r="W7" s="169"/>
      <c r="X7" s="141"/>
      <c r="Y7" s="141"/>
      <c r="Z7" s="141"/>
    </row>
    <row r="8" spans="1:26" s="1" customFormat="1" ht="22.5" customHeight="1">
      <c r="C8" s="471" t="s">
        <v>287</v>
      </c>
      <c r="D8" s="471"/>
      <c r="E8" s="471"/>
      <c r="F8" s="471"/>
      <c r="G8" s="471"/>
      <c r="H8" s="471"/>
      <c r="I8" s="471"/>
      <c r="J8" s="471"/>
      <c r="K8" s="471"/>
      <c r="L8" s="471"/>
      <c r="M8" s="471"/>
      <c r="N8" s="471"/>
      <c r="O8" s="471"/>
      <c r="P8" s="471"/>
      <c r="Q8" s="471"/>
      <c r="R8" s="471"/>
      <c r="S8" s="471"/>
      <c r="T8" s="471"/>
      <c r="U8" s="471"/>
      <c r="V8" s="471"/>
      <c r="W8" s="471"/>
      <c r="X8" s="471"/>
      <c r="Y8" s="471"/>
    </row>
    <row r="9" spans="1:26" s="1" customFormat="1" ht="22.5" customHeight="1">
      <c r="C9" s="471"/>
      <c r="D9" s="471"/>
      <c r="E9" s="471"/>
      <c r="F9" s="471"/>
      <c r="G9" s="471"/>
      <c r="H9" s="471"/>
      <c r="I9" s="471"/>
      <c r="J9" s="471"/>
      <c r="K9" s="471"/>
      <c r="L9" s="471"/>
      <c r="M9" s="471"/>
      <c r="N9" s="471"/>
      <c r="O9" s="471"/>
      <c r="P9" s="471"/>
      <c r="Q9" s="471"/>
      <c r="R9" s="471"/>
      <c r="S9" s="471"/>
      <c r="T9" s="471"/>
      <c r="U9" s="471"/>
      <c r="V9" s="471"/>
      <c r="W9" s="471"/>
      <c r="X9" s="471"/>
      <c r="Y9" s="471"/>
    </row>
    <row r="10" spans="1:26" s="1" customFormat="1" ht="22.5" customHeight="1">
      <c r="S10" s="300"/>
      <c r="T10" s="300"/>
      <c r="U10" s="300"/>
      <c r="V10" s="300"/>
      <c r="W10" s="300"/>
      <c r="X10" s="300"/>
      <c r="Y10" s="300"/>
      <c r="Z10" s="157"/>
    </row>
    <row r="11" spans="1:26" s="1" customFormat="1" ht="45" customHeight="1">
      <c r="B11" s="81"/>
      <c r="C11" s="157" t="s">
        <v>93</v>
      </c>
      <c r="D11" s="471" t="s">
        <v>576</v>
      </c>
      <c r="E11" s="471"/>
      <c r="F11" s="471"/>
      <c r="G11" s="471"/>
      <c r="H11" s="471"/>
      <c r="I11" s="471"/>
      <c r="J11" s="471"/>
      <c r="K11" s="471"/>
      <c r="L11" s="471"/>
      <c r="M11" s="471"/>
      <c r="N11" s="471"/>
      <c r="O11" s="471"/>
      <c r="P11" s="471"/>
      <c r="Q11" s="471"/>
      <c r="R11" s="471"/>
      <c r="S11" s="471"/>
      <c r="T11" s="471"/>
      <c r="U11" s="471"/>
      <c r="V11" s="471"/>
      <c r="W11" s="471"/>
      <c r="X11" s="471"/>
      <c r="Y11" s="471"/>
      <c r="Z11" s="157"/>
    </row>
    <row r="12" spans="1:26" s="1" customFormat="1" ht="22.5" customHeight="1">
      <c r="B12" s="81"/>
    </row>
    <row r="13" spans="1:26" s="1" customFormat="1" ht="22.5" customHeight="1">
      <c r="B13" s="81"/>
      <c r="C13" s="473" t="s">
        <v>93</v>
      </c>
      <c r="D13" s="472" t="s">
        <v>577</v>
      </c>
      <c r="E13" s="472"/>
      <c r="F13" s="472"/>
      <c r="G13" s="472"/>
      <c r="H13" s="472"/>
      <c r="I13" s="472"/>
      <c r="J13" s="472"/>
      <c r="K13" s="472"/>
      <c r="L13" s="472"/>
      <c r="M13" s="472"/>
      <c r="N13" s="472"/>
      <c r="O13" s="472"/>
      <c r="P13" s="472"/>
      <c r="Q13" s="472"/>
      <c r="R13" s="472"/>
      <c r="S13" s="472"/>
      <c r="T13" s="472"/>
      <c r="U13" s="472"/>
      <c r="V13" s="472"/>
      <c r="W13" s="472"/>
      <c r="X13" s="472"/>
      <c r="Y13" s="472"/>
    </row>
    <row r="14" spans="1:26" s="1" customFormat="1" ht="22.5" customHeight="1">
      <c r="B14" s="81"/>
      <c r="C14" s="473"/>
      <c r="D14" s="472"/>
      <c r="E14" s="472"/>
      <c r="F14" s="472"/>
      <c r="G14" s="472"/>
      <c r="H14" s="472"/>
      <c r="I14" s="472"/>
      <c r="J14" s="472"/>
      <c r="K14" s="472"/>
      <c r="L14" s="472"/>
      <c r="M14" s="472"/>
      <c r="N14" s="472"/>
      <c r="O14" s="472"/>
      <c r="P14" s="472"/>
      <c r="Q14" s="472"/>
      <c r="R14" s="472"/>
      <c r="S14" s="472"/>
      <c r="T14" s="472"/>
      <c r="U14" s="472"/>
      <c r="V14" s="472"/>
      <c r="W14" s="472"/>
      <c r="X14" s="472"/>
      <c r="Y14" s="472"/>
    </row>
    <row r="15" spans="1:26" s="1" customFormat="1" ht="22.5" customHeight="1">
      <c r="B15" s="81"/>
      <c r="C15" s="473"/>
      <c r="D15" s="472"/>
      <c r="E15" s="472"/>
      <c r="F15" s="472"/>
      <c r="G15" s="472"/>
      <c r="H15" s="472"/>
      <c r="I15" s="472"/>
      <c r="J15" s="472"/>
      <c r="K15" s="472"/>
      <c r="L15" s="472"/>
      <c r="M15" s="472"/>
      <c r="N15" s="472"/>
      <c r="O15" s="472"/>
      <c r="P15" s="472"/>
      <c r="Q15" s="472"/>
      <c r="R15" s="472"/>
      <c r="S15" s="472"/>
      <c r="T15" s="472"/>
      <c r="U15" s="472"/>
      <c r="V15" s="472"/>
      <c r="W15" s="472"/>
      <c r="X15" s="472"/>
      <c r="Y15" s="472"/>
    </row>
    <row r="16" spans="1:26" s="1" customFormat="1" ht="22.5" customHeight="1">
      <c r="B16" s="81"/>
      <c r="C16" s="300"/>
      <c r="D16" s="300"/>
      <c r="E16" s="300"/>
      <c r="F16" s="300"/>
      <c r="G16" s="300"/>
      <c r="H16" s="300"/>
      <c r="I16" s="300"/>
      <c r="J16" s="300"/>
      <c r="K16" s="300"/>
      <c r="L16" s="300"/>
      <c r="M16" s="300"/>
      <c r="N16" s="300"/>
      <c r="O16" s="300"/>
      <c r="P16" s="300"/>
      <c r="Q16" s="300"/>
      <c r="R16" s="300"/>
      <c r="S16" s="300"/>
      <c r="T16" s="300"/>
      <c r="U16" s="300"/>
      <c r="V16" s="300"/>
      <c r="W16" s="300"/>
      <c r="X16" s="300"/>
      <c r="Y16" s="300"/>
    </row>
    <row r="17" spans="2:26" s="1" customFormat="1" ht="22.5" customHeight="1">
      <c r="B17" s="81"/>
      <c r="C17" s="1" t="s">
        <v>93</v>
      </c>
      <c r="D17" s="470" t="s">
        <v>581</v>
      </c>
      <c r="E17" s="470"/>
      <c r="F17" s="470"/>
      <c r="G17" s="470"/>
      <c r="H17" s="470"/>
      <c r="I17" s="470"/>
      <c r="J17" s="470"/>
      <c r="K17" s="470"/>
      <c r="L17" s="470"/>
      <c r="M17" s="470"/>
      <c r="N17" s="470"/>
      <c r="O17" s="470"/>
      <c r="P17" s="470"/>
      <c r="Q17" s="470"/>
      <c r="R17" s="470"/>
      <c r="S17" s="470"/>
      <c r="T17" s="470"/>
      <c r="U17" s="470"/>
      <c r="V17" s="470"/>
      <c r="W17" s="470"/>
      <c r="X17" s="470"/>
      <c r="Y17" s="470"/>
      <c r="Z17" s="303"/>
    </row>
    <row r="18" spans="2:26" s="1" customFormat="1" ht="22.5" customHeight="1">
      <c r="B18" s="81"/>
      <c r="D18" s="470"/>
      <c r="E18" s="470"/>
      <c r="F18" s="470"/>
      <c r="G18" s="470"/>
      <c r="H18" s="470"/>
      <c r="I18" s="470"/>
      <c r="J18" s="470"/>
      <c r="K18" s="470"/>
      <c r="L18" s="470"/>
      <c r="M18" s="470"/>
      <c r="N18" s="470"/>
      <c r="O18" s="470"/>
      <c r="P18" s="470"/>
      <c r="Q18" s="470"/>
      <c r="R18" s="470"/>
      <c r="S18" s="470"/>
      <c r="T18" s="470"/>
      <c r="U18" s="470"/>
      <c r="V18" s="470"/>
      <c r="W18" s="470"/>
      <c r="X18" s="470"/>
      <c r="Y18" s="470"/>
      <c r="Z18" s="303"/>
    </row>
    <row r="19" spans="2:26" ht="22.5" customHeight="1">
      <c r="C19" s="300"/>
      <c r="D19" s="300"/>
      <c r="E19" s="300"/>
      <c r="F19" s="300"/>
      <c r="G19" s="300"/>
      <c r="H19" s="300"/>
      <c r="I19" s="300"/>
      <c r="J19" s="300"/>
      <c r="K19" s="300"/>
      <c r="L19" s="300"/>
      <c r="M19" s="300"/>
      <c r="N19" s="300"/>
      <c r="O19" s="300"/>
      <c r="P19" s="300"/>
      <c r="Q19" s="300"/>
      <c r="R19" s="300"/>
      <c r="S19" s="300"/>
      <c r="T19" s="300"/>
      <c r="U19" s="300"/>
      <c r="V19" s="300"/>
      <c r="W19" s="300"/>
      <c r="X19" s="300"/>
      <c r="Y19" s="300"/>
    </row>
    <row r="20" spans="2:26" ht="22.5" customHeight="1">
      <c r="C20" s="1" t="s">
        <v>93</v>
      </c>
      <c r="D20" s="471" t="s">
        <v>582</v>
      </c>
      <c r="E20" s="471"/>
      <c r="F20" s="471"/>
      <c r="G20" s="471"/>
      <c r="H20" s="471"/>
      <c r="I20" s="471"/>
      <c r="J20" s="471"/>
      <c r="K20" s="471"/>
      <c r="L20" s="471"/>
      <c r="M20" s="471"/>
      <c r="N20" s="471"/>
      <c r="O20" s="471"/>
      <c r="P20" s="471"/>
      <c r="Q20" s="471"/>
      <c r="R20" s="471"/>
      <c r="S20" s="471"/>
      <c r="T20" s="471"/>
      <c r="U20" s="471"/>
      <c r="V20" s="471"/>
      <c r="W20" s="471"/>
      <c r="X20" s="471"/>
      <c r="Y20" s="471"/>
    </row>
    <row r="21" spans="2:26" ht="22.5" customHeight="1">
      <c r="C21" s="303"/>
      <c r="D21" s="471"/>
      <c r="E21" s="471"/>
      <c r="F21" s="471"/>
      <c r="G21" s="471"/>
      <c r="H21" s="471"/>
      <c r="I21" s="471"/>
      <c r="J21" s="471"/>
      <c r="K21" s="471"/>
      <c r="L21" s="471"/>
      <c r="M21" s="471"/>
      <c r="N21" s="471"/>
      <c r="O21" s="471"/>
      <c r="P21" s="471"/>
      <c r="Q21" s="471"/>
      <c r="R21" s="471"/>
      <c r="S21" s="471"/>
      <c r="T21" s="471"/>
      <c r="U21" s="471"/>
      <c r="V21" s="471"/>
      <c r="W21" s="471"/>
      <c r="X21" s="471"/>
      <c r="Y21" s="471"/>
      <c r="Z21" s="303"/>
    </row>
    <row r="22" spans="2:26" ht="22.5" customHeight="1">
      <c r="C22" s="1"/>
      <c r="D22" s="1"/>
      <c r="E22" s="1"/>
      <c r="F22" s="300"/>
      <c r="G22" s="300"/>
      <c r="H22" s="300"/>
      <c r="I22" s="300"/>
      <c r="J22" s="300"/>
      <c r="K22" s="300"/>
      <c r="L22" s="300"/>
      <c r="M22" s="300"/>
      <c r="N22" s="300"/>
      <c r="O22" s="300"/>
      <c r="P22" s="300"/>
      <c r="Q22" s="300"/>
      <c r="R22" s="300"/>
      <c r="S22" s="300"/>
      <c r="T22" s="300"/>
      <c r="U22" s="300"/>
      <c r="V22" s="300"/>
      <c r="W22" s="300"/>
      <c r="X22" s="300"/>
      <c r="Y22" s="300"/>
    </row>
    <row r="23" spans="2:26" ht="22.5" customHeight="1">
      <c r="C23" s="1"/>
      <c r="D23" s="1"/>
    </row>
    <row r="24" spans="2:26" ht="22.5" customHeight="1">
      <c r="C24" s="1"/>
    </row>
    <row r="25" spans="2:26" ht="22.5" customHeight="1">
      <c r="C25" s="1"/>
      <c r="D25" s="1"/>
    </row>
    <row r="26" spans="2:26" ht="22.5" customHeight="1">
      <c r="C26" s="1"/>
      <c r="V26" s="1"/>
    </row>
    <row r="27" spans="2:26" ht="22.5" customHeight="1">
      <c r="C27" s="1"/>
      <c r="D27" s="300"/>
      <c r="E27" s="300"/>
      <c r="F27" s="300"/>
      <c r="G27" s="300"/>
      <c r="H27" s="300"/>
      <c r="I27" s="300"/>
      <c r="J27" s="300"/>
      <c r="K27" s="300"/>
      <c r="L27" s="300"/>
      <c r="M27" s="300"/>
      <c r="N27" s="300"/>
      <c r="O27" s="300"/>
      <c r="P27" s="300"/>
      <c r="Q27" s="300"/>
      <c r="R27" s="300"/>
      <c r="S27" s="300"/>
      <c r="T27" s="300"/>
      <c r="U27" s="300"/>
      <c r="V27" s="300"/>
      <c r="W27" s="300"/>
      <c r="X27" s="300"/>
      <c r="Y27" s="300"/>
    </row>
    <row r="28" spans="2:26" ht="22.5" customHeight="1">
      <c r="C28" s="1"/>
      <c r="D28" s="300"/>
      <c r="E28" s="300"/>
      <c r="F28" s="300"/>
      <c r="G28" s="300"/>
      <c r="H28" s="300"/>
      <c r="I28" s="300"/>
      <c r="J28" s="300"/>
      <c r="K28" s="300"/>
      <c r="L28" s="300"/>
      <c r="M28" s="300"/>
      <c r="N28" s="300"/>
      <c r="O28" s="300"/>
      <c r="P28" s="300"/>
      <c r="Q28" s="300"/>
      <c r="R28" s="300"/>
      <c r="S28" s="300"/>
      <c r="T28" s="300"/>
      <c r="U28" s="300"/>
      <c r="V28" s="300"/>
      <c r="W28" s="300"/>
      <c r="X28" s="300"/>
      <c r="Y28" s="300"/>
    </row>
    <row r="29" spans="2:26" ht="22.5" customHeight="1">
      <c r="C29" s="1"/>
      <c r="D29" s="300"/>
      <c r="E29" s="300"/>
      <c r="F29" s="300"/>
      <c r="G29" s="300"/>
      <c r="H29" s="300"/>
      <c r="I29" s="300"/>
      <c r="J29" s="300"/>
      <c r="K29" s="300"/>
      <c r="L29" s="300"/>
      <c r="M29" s="300"/>
      <c r="N29" s="300"/>
      <c r="O29" s="300"/>
      <c r="P29" s="300"/>
      <c r="Q29" s="300"/>
      <c r="R29" s="300"/>
      <c r="S29" s="300"/>
      <c r="T29" s="300"/>
      <c r="U29" s="300"/>
      <c r="V29" s="300"/>
      <c r="W29" s="300"/>
      <c r="X29" s="300"/>
      <c r="Y29" s="300"/>
    </row>
    <row r="30" spans="2:26" ht="22.5" customHeight="1">
      <c r="C30" s="1"/>
      <c r="D30" s="300"/>
      <c r="E30" s="300"/>
      <c r="F30" s="300"/>
      <c r="G30" s="300"/>
      <c r="H30" s="300"/>
      <c r="I30" s="300"/>
      <c r="J30" s="300"/>
      <c r="K30" s="300"/>
      <c r="L30" s="300"/>
      <c r="M30" s="300"/>
      <c r="N30" s="300"/>
      <c r="O30" s="300"/>
      <c r="P30" s="300"/>
      <c r="Q30" s="300"/>
      <c r="R30" s="300"/>
      <c r="S30" s="300"/>
      <c r="T30" s="300"/>
      <c r="U30" s="300"/>
      <c r="V30" s="300"/>
      <c r="W30" s="300"/>
      <c r="X30" s="300"/>
      <c r="Y30" s="300"/>
    </row>
    <row r="31" spans="2:26" ht="22.5" customHeight="1">
      <c r="C31" s="1"/>
      <c r="D31" s="1"/>
    </row>
    <row r="32" spans="2:26" ht="22.5" customHeight="1">
      <c r="C32" s="1"/>
      <c r="D32" s="300"/>
      <c r="E32" s="300"/>
      <c r="F32" s="300"/>
      <c r="G32" s="300"/>
      <c r="H32" s="300"/>
      <c r="I32" s="300"/>
      <c r="J32" s="300"/>
      <c r="K32" s="300"/>
      <c r="L32" s="300"/>
      <c r="M32" s="300"/>
      <c r="N32" s="300"/>
      <c r="O32" s="300"/>
      <c r="P32" s="300"/>
      <c r="Q32" s="300"/>
      <c r="R32" s="300"/>
      <c r="S32" s="300"/>
      <c r="T32" s="300"/>
      <c r="U32" s="300"/>
      <c r="V32" s="300"/>
      <c r="W32" s="300"/>
      <c r="X32" s="300"/>
      <c r="Y32" s="300"/>
    </row>
    <row r="33" spans="3:25" ht="24">
      <c r="C33" s="1"/>
      <c r="D33" s="300"/>
      <c r="E33" s="300"/>
      <c r="F33" s="300"/>
      <c r="G33" s="300"/>
      <c r="H33" s="300"/>
      <c r="I33" s="300"/>
      <c r="J33" s="300"/>
      <c r="K33" s="300"/>
      <c r="L33" s="300"/>
      <c r="M33" s="300"/>
      <c r="N33" s="300"/>
      <c r="O33" s="300"/>
      <c r="P33" s="300"/>
      <c r="Q33" s="300"/>
      <c r="R33" s="300"/>
      <c r="S33" s="300"/>
      <c r="T33" s="300"/>
      <c r="U33" s="300"/>
      <c r="V33" s="300"/>
      <c r="W33" s="300"/>
      <c r="X33" s="300"/>
      <c r="Y33" s="300"/>
    </row>
    <row r="34" spans="3:25" ht="24">
      <c r="C34" s="1"/>
      <c r="D34" s="300"/>
      <c r="E34" s="300"/>
      <c r="F34" s="300"/>
      <c r="G34" s="300"/>
      <c r="H34" s="300"/>
      <c r="I34" s="300"/>
      <c r="J34" s="300"/>
      <c r="K34" s="300"/>
      <c r="L34" s="300"/>
      <c r="M34" s="300"/>
      <c r="N34" s="300"/>
      <c r="O34" s="300"/>
      <c r="P34" s="300"/>
      <c r="Q34" s="300"/>
      <c r="R34" s="300"/>
      <c r="S34" s="300"/>
      <c r="T34" s="300"/>
      <c r="U34" s="300"/>
      <c r="V34" s="300"/>
      <c r="W34" s="300"/>
      <c r="X34" s="300"/>
      <c r="Y34" s="300"/>
    </row>
    <row r="35" spans="3:25" ht="24">
      <c r="C35" s="1"/>
      <c r="D35" s="1"/>
    </row>
  </sheetData>
  <mergeCells count="12">
    <mergeCell ref="D17:Y18"/>
    <mergeCell ref="D20:Y21"/>
    <mergeCell ref="C8:Y9"/>
    <mergeCell ref="K2:P3"/>
    <mergeCell ref="D13:Y15"/>
    <mergeCell ref="C13:C15"/>
    <mergeCell ref="D11:Y11"/>
    <mergeCell ref="K5:M5"/>
    <mergeCell ref="N5:O5"/>
    <mergeCell ref="Q5:Z5"/>
    <mergeCell ref="N6:O6"/>
    <mergeCell ref="Q6:U6"/>
  </mergeCells>
  <phoneticPr fontId="1"/>
  <printOptions horizontalCentered="1"/>
  <pageMargins left="0.70866141732283472" right="0.70866141732283472" top="0.74803149606299213" bottom="0.74803149606299213" header="0.31496062992125984" footer="0.31496062992125984"/>
  <pageSetup paperSize="9" scale="7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4"/>
  </sheetPr>
  <dimension ref="A1:Z45"/>
  <sheetViews>
    <sheetView view="pageBreakPreview" zoomScale="70" zoomScaleNormal="100" zoomScaleSheetLayoutView="70" workbookViewId="0"/>
  </sheetViews>
  <sheetFormatPr defaultColWidth="3.75" defaultRowHeight="22.5" customHeight="1"/>
  <cols>
    <col min="1" max="6" width="3.75" style="81"/>
    <col min="7" max="7" width="4.5" style="81" bestFit="1" customWidth="1"/>
    <col min="8" max="8" width="3.75" style="81"/>
    <col min="9" max="9" width="4.5" style="81" bestFit="1" customWidth="1"/>
    <col min="10" max="11" width="3.75" style="81"/>
    <col min="12" max="12" width="4.5" style="81" bestFit="1" customWidth="1"/>
    <col min="13" max="18" width="3.75" style="81"/>
    <col min="19" max="19" width="6.5" style="81" bestFit="1" customWidth="1"/>
    <col min="20" max="20" width="4.625" style="81" bestFit="1" customWidth="1"/>
    <col min="21" max="21" width="3.75" style="81"/>
    <col min="22" max="22" width="4.625" style="81" bestFit="1" customWidth="1"/>
    <col min="23" max="23" width="3.75" style="81"/>
    <col min="24" max="24" width="4.625" style="81" bestFit="1" customWidth="1"/>
    <col min="25" max="16384" width="3.75" style="81"/>
  </cols>
  <sheetData>
    <row r="1" spans="1:26" ht="22.5" customHeight="1">
      <c r="A1" s="87" t="s">
        <v>264</v>
      </c>
      <c r="K1" s="254"/>
      <c r="L1" s="254"/>
      <c r="M1" s="254"/>
      <c r="N1" s="254"/>
      <c r="O1" s="254"/>
      <c r="P1" s="254"/>
    </row>
    <row r="2" spans="1:26" ht="22.5" customHeight="1">
      <c r="A2" s="87"/>
      <c r="K2" s="442" t="s">
        <v>263</v>
      </c>
      <c r="L2" s="442"/>
      <c r="M2" s="442"/>
      <c r="N2" s="442"/>
      <c r="O2" s="442"/>
      <c r="P2" s="442"/>
    </row>
    <row r="3" spans="1:26" s="1" customFormat="1" ht="22.5" customHeight="1">
      <c r="H3" s="136"/>
      <c r="I3" s="136"/>
      <c r="J3" s="136"/>
      <c r="K3" s="442"/>
      <c r="L3" s="442"/>
      <c r="M3" s="442"/>
      <c r="N3" s="442"/>
      <c r="O3" s="442"/>
      <c r="P3" s="442"/>
      <c r="Q3" s="136"/>
      <c r="S3" s="1" t="s">
        <v>314</v>
      </c>
      <c r="T3" s="137" t="str">
        <f>IF(様式第１号!U6="","",様式第１号!U6)</f>
        <v/>
      </c>
      <c r="U3" s="1" t="s">
        <v>1</v>
      </c>
      <c r="V3" s="137" t="str">
        <f>IF(様式第１号!W6="","",様式第１号!W6)</f>
        <v/>
      </c>
      <c r="W3" s="1" t="s">
        <v>2</v>
      </c>
      <c r="X3" s="137" t="str">
        <f>IF(様式第１号!Y6="","",様式第１号!Y6)</f>
        <v/>
      </c>
      <c r="Y3" s="1" t="s">
        <v>3</v>
      </c>
    </row>
    <row r="4" spans="1:26" s="1" customFormat="1" ht="22.5" customHeight="1">
      <c r="B4" s="1" t="s">
        <v>138</v>
      </c>
    </row>
    <row r="5" spans="1:26" s="1" customFormat="1" ht="22.5" customHeight="1">
      <c r="K5" s="316" t="s">
        <v>9</v>
      </c>
      <c r="L5" s="316"/>
      <c r="M5" s="316"/>
      <c r="N5" s="316" t="s">
        <v>6</v>
      </c>
      <c r="O5" s="316"/>
      <c r="Q5" s="317" t="str">
        <f>IF(申請者住所="","",申請者住所)</f>
        <v/>
      </c>
      <c r="R5" s="317"/>
      <c r="S5" s="317"/>
      <c r="T5" s="317"/>
      <c r="U5" s="317"/>
      <c r="V5" s="317"/>
      <c r="W5" s="317"/>
      <c r="X5" s="317"/>
      <c r="Y5" s="317"/>
      <c r="Z5" s="317"/>
    </row>
    <row r="6" spans="1:26" s="1" customFormat="1" ht="22.5" customHeight="1">
      <c r="N6" s="316" t="s">
        <v>8</v>
      </c>
      <c r="O6" s="316"/>
      <c r="Q6" s="317" t="str">
        <f>IF(申請者氏名="","",申請者氏名)</f>
        <v/>
      </c>
      <c r="R6" s="317"/>
      <c r="S6" s="317"/>
      <c r="T6" s="317"/>
      <c r="U6" s="317"/>
      <c r="V6" s="138"/>
      <c r="W6" s="138"/>
      <c r="X6" s="138"/>
      <c r="Y6" s="138"/>
      <c r="Z6" s="138"/>
    </row>
    <row r="7" spans="1:26" s="1" customFormat="1" ht="22.5" customHeight="1">
      <c r="N7" s="136"/>
      <c r="O7" s="136"/>
      <c r="P7" s="138"/>
      <c r="Q7" s="138"/>
      <c r="R7" s="141"/>
      <c r="S7" s="168"/>
      <c r="T7" s="141"/>
      <c r="U7" s="141"/>
      <c r="V7" s="169"/>
      <c r="W7" s="169"/>
      <c r="X7" s="141"/>
      <c r="Y7" s="141"/>
      <c r="Z7" s="141"/>
    </row>
    <row r="8" spans="1:26" s="1" customFormat="1" ht="22.5" customHeight="1">
      <c r="C8" s="472" t="s">
        <v>580</v>
      </c>
      <c r="D8" s="472"/>
      <c r="E8" s="472"/>
      <c r="F8" s="472"/>
      <c r="G8" s="472"/>
      <c r="H8" s="472"/>
      <c r="I8" s="472"/>
      <c r="J8" s="472"/>
      <c r="K8" s="472"/>
      <c r="L8" s="472"/>
      <c r="M8" s="472"/>
      <c r="N8" s="472"/>
      <c r="O8" s="472"/>
      <c r="P8" s="472"/>
      <c r="Q8" s="472"/>
      <c r="R8" s="472"/>
      <c r="S8" s="472"/>
      <c r="T8" s="472"/>
      <c r="U8" s="472"/>
      <c r="V8" s="472"/>
      <c r="W8" s="472"/>
      <c r="X8" s="472"/>
      <c r="Y8" s="302"/>
    </row>
    <row r="9" spans="1:26" s="1" customFormat="1" ht="22.5" customHeight="1">
      <c r="B9" s="302"/>
      <c r="C9" s="472"/>
      <c r="D9" s="472"/>
      <c r="E9" s="472"/>
      <c r="F9" s="472"/>
      <c r="G9" s="472"/>
      <c r="H9" s="472"/>
      <c r="I9" s="472"/>
      <c r="J9" s="472"/>
      <c r="K9" s="472"/>
      <c r="L9" s="472"/>
      <c r="M9" s="472"/>
      <c r="N9" s="472"/>
      <c r="O9" s="472"/>
      <c r="P9" s="472"/>
      <c r="Q9" s="472"/>
      <c r="R9" s="472"/>
      <c r="S9" s="472"/>
      <c r="T9" s="472"/>
      <c r="U9" s="472"/>
      <c r="V9" s="472"/>
      <c r="W9" s="472"/>
      <c r="X9" s="472"/>
      <c r="Y9" s="302"/>
      <c r="Z9" s="157"/>
    </row>
    <row r="10" spans="1:26" s="1" customFormat="1" ht="22.5" customHeight="1">
      <c r="B10" s="302"/>
      <c r="C10" s="472"/>
      <c r="D10" s="472"/>
      <c r="E10" s="472"/>
      <c r="F10" s="472"/>
      <c r="G10" s="472"/>
      <c r="H10" s="472"/>
      <c r="I10" s="472"/>
      <c r="J10" s="472"/>
      <c r="K10" s="472"/>
      <c r="L10" s="472"/>
      <c r="M10" s="472"/>
      <c r="N10" s="472"/>
      <c r="O10" s="472"/>
      <c r="P10" s="472"/>
      <c r="Q10" s="472"/>
      <c r="R10" s="472"/>
      <c r="S10" s="472"/>
      <c r="T10" s="472"/>
      <c r="U10" s="472"/>
      <c r="V10" s="472"/>
      <c r="W10" s="472"/>
      <c r="X10" s="472"/>
      <c r="Y10" s="302"/>
      <c r="Z10" s="157"/>
    </row>
    <row r="11" spans="1:26" s="1" customFormat="1" ht="22.5" customHeight="1">
      <c r="B11" s="81"/>
      <c r="C11" s="472"/>
      <c r="D11" s="472"/>
      <c r="E11" s="472"/>
      <c r="F11" s="472"/>
      <c r="G11" s="472"/>
      <c r="H11" s="472"/>
      <c r="I11" s="472"/>
      <c r="J11" s="472"/>
      <c r="K11" s="472"/>
      <c r="L11" s="472"/>
      <c r="M11" s="472"/>
      <c r="N11" s="472"/>
      <c r="O11" s="472"/>
      <c r="P11" s="472"/>
      <c r="Q11" s="472"/>
      <c r="R11" s="472"/>
      <c r="S11" s="472"/>
      <c r="T11" s="472"/>
      <c r="U11" s="472"/>
      <c r="V11" s="472"/>
      <c r="W11" s="472"/>
      <c r="X11" s="472"/>
    </row>
    <row r="12" spans="1:26" s="1" customFormat="1" ht="22.5" customHeight="1">
      <c r="B12" s="81"/>
      <c r="C12" s="472"/>
      <c r="D12" s="472"/>
      <c r="E12" s="472"/>
      <c r="F12" s="472"/>
      <c r="G12" s="472"/>
      <c r="H12" s="472"/>
      <c r="I12" s="472"/>
      <c r="J12" s="472"/>
      <c r="K12" s="472"/>
      <c r="L12" s="472"/>
      <c r="M12" s="472"/>
      <c r="N12" s="472"/>
      <c r="O12" s="472"/>
      <c r="P12" s="472"/>
      <c r="Q12" s="472"/>
      <c r="R12" s="472"/>
      <c r="S12" s="472"/>
      <c r="T12" s="472"/>
      <c r="U12" s="472"/>
      <c r="V12" s="472"/>
      <c r="W12" s="472"/>
      <c r="X12" s="472"/>
      <c r="Y12" s="302"/>
    </row>
    <row r="13" spans="1:26" s="1" customFormat="1" ht="22.5" customHeight="1">
      <c r="B13" s="81"/>
      <c r="D13" s="302"/>
      <c r="E13" s="302"/>
      <c r="F13" s="302"/>
      <c r="G13" s="302"/>
      <c r="H13" s="302"/>
      <c r="I13" s="302"/>
      <c r="J13" s="302"/>
      <c r="K13" s="302"/>
      <c r="L13" s="302"/>
      <c r="M13" s="302"/>
      <c r="N13" s="302"/>
      <c r="O13" s="302"/>
      <c r="P13" s="302"/>
      <c r="Q13" s="302"/>
      <c r="R13" s="302"/>
      <c r="S13" s="302"/>
      <c r="T13" s="302"/>
      <c r="U13" s="302"/>
      <c r="V13" s="302"/>
      <c r="W13" s="302"/>
      <c r="X13" s="302"/>
      <c r="Y13" s="302"/>
    </row>
    <row r="14" spans="1:26" s="1" customFormat="1" ht="22.5" customHeight="1">
      <c r="B14" s="81"/>
    </row>
    <row r="15" spans="1:26" s="1" customFormat="1" ht="30" customHeight="1">
      <c r="B15" s="81"/>
      <c r="D15" s="300"/>
      <c r="E15" s="300"/>
      <c r="F15" s="300"/>
      <c r="G15" s="300"/>
      <c r="H15" s="300"/>
      <c r="I15" s="300"/>
      <c r="J15" s="300"/>
      <c r="K15" s="300"/>
      <c r="L15" s="300"/>
      <c r="M15" s="300"/>
      <c r="N15" s="300"/>
      <c r="O15" s="300"/>
      <c r="P15" s="300"/>
      <c r="Q15" s="300"/>
      <c r="R15" s="300"/>
      <c r="S15" s="300"/>
      <c r="T15" s="300"/>
      <c r="U15" s="300"/>
      <c r="V15" s="300"/>
      <c r="W15" s="300"/>
      <c r="X15" s="300"/>
      <c r="Y15" s="300"/>
    </row>
    <row r="16" spans="1:26" s="1" customFormat="1" ht="22.5" customHeight="1">
      <c r="B16" s="81"/>
      <c r="D16" s="300"/>
      <c r="E16" s="300"/>
      <c r="F16" s="300"/>
      <c r="G16" s="300"/>
      <c r="H16" s="300"/>
      <c r="I16" s="300"/>
      <c r="J16" s="300"/>
      <c r="K16" s="300"/>
      <c r="L16" s="300"/>
      <c r="M16" s="300"/>
      <c r="N16" s="300"/>
      <c r="O16" s="300"/>
      <c r="P16" s="300"/>
      <c r="Q16" s="300"/>
      <c r="R16" s="300"/>
      <c r="S16" s="300"/>
      <c r="T16" s="300"/>
      <c r="U16" s="300"/>
      <c r="V16" s="300"/>
      <c r="W16" s="300"/>
      <c r="X16" s="300"/>
      <c r="Y16" s="300"/>
    </row>
    <row r="17" spans="3:26" ht="22.5" customHeight="1">
      <c r="C17" s="1"/>
      <c r="D17" s="300"/>
      <c r="E17" s="300"/>
      <c r="F17" s="300"/>
      <c r="G17" s="300"/>
      <c r="H17" s="300"/>
      <c r="I17" s="300"/>
      <c r="J17" s="300"/>
      <c r="K17" s="300"/>
      <c r="L17" s="300"/>
      <c r="M17" s="300"/>
      <c r="N17" s="300"/>
      <c r="O17" s="300"/>
      <c r="P17" s="300"/>
      <c r="Q17" s="300"/>
      <c r="R17" s="300"/>
      <c r="S17" s="300"/>
      <c r="T17" s="300"/>
      <c r="U17" s="300"/>
      <c r="V17" s="300"/>
      <c r="W17" s="300"/>
      <c r="X17" s="300"/>
      <c r="Y17" s="300"/>
    </row>
    <row r="18" spans="3:26" ht="22.5" customHeight="1">
      <c r="C18" s="1"/>
      <c r="D18" s="300"/>
      <c r="E18" s="300"/>
      <c r="F18" s="300"/>
      <c r="G18" s="300"/>
      <c r="H18" s="300"/>
      <c r="I18" s="300"/>
      <c r="J18" s="300"/>
      <c r="K18" s="300"/>
      <c r="L18" s="300"/>
      <c r="M18" s="300"/>
      <c r="N18" s="300"/>
      <c r="O18" s="300"/>
      <c r="P18" s="300"/>
      <c r="Q18" s="300"/>
      <c r="R18" s="300"/>
      <c r="S18" s="300"/>
      <c r="T18" s="300"/>
      <c r="U18" s="300"/>
      <c r="V18" s="300"/>
      <c r="W18" s="300"/>
      <c r="X18" s="300"/>
      <c r="Y18" s="300"/>
    </row>
    <row r="19" spans="3:26" ht="22.5" customHeight="1">
      <c r="C19" s="1"/>
      <c r="D19" s="300"/>
      <c r="E19" s="300"/>
      <c r="F19" s="300"/>
      <c r="G19" s="300"/>
      <c r="H19" s="300"/>
      <c r="I19" s="300"/>
      <c r="J19" s="300"/>
      <c r="K19" s="300"/>
      <c r="L19" s="300"/>
      <c r="M19" s="300"/>
      <c r="N19" s="300"/>
      <c r="O19" s="300"/>
      <c r="P19" s="300"/>
      <c r="Q19" s="300"/>
      <c r="R19" s="300"/>
      <c r="S19" s="300"/>
      <c r="T19" s="300"/>
      <c r="U19" s="300"/>
      <c r="V19" s="300"/>
      <c r="W19" s="300"/>
      <c r="X19" s="300"/>
      <c r="Y19" s="300"/>
    </row>
    <row r="20" spans="3:26" ht="22.5" customHeight="1">
      <c r="C20" s="1"/>
      <c r="D20" s="300"/>
      <c r="E20" s="300"/>
      <c r="F20" s="300"/>
      <c r="G20" s="300"/>
      <c r="H20" s="300"/>
      <c r="I20" s="300"/>
      <c r="J20" s="300"/>
      <c r="K20" s="300"/>
      <c r="L20" s="300"/>
      <c r="M20" s="300"/>
      <c r="N20" s="300"/>
      <c r="O20" s="300"/>
      <c r="P20" s="300"/>
      <c r="Q20" s="300"/>
      <c r="R20" s="300"/>
      <c r="S20" s="300"/>
      <c r="T20" s="300"/>
      <c r="U20" s="300"/>
      <c r="V20" s="300"/>
      <c r="W20" s="300"/>
      <c r="X20" s="300"/>
      <c r="Y20" s="300"/>
    </row>
    <row r="21" spans="3:26" ht="22.5" customHeight="1">
      <c r="C21" s="1"/>
      <c r="D21" s="300"/>
      <c r="E21" s="300"/>
      <c r="F21" s="300"/>
      <c r="G21" s="300"/>
      <c r="H21" s="300"/>
      <c r="I21" s="300"/>
      <c r="J21" s="300"/>
      <c r="K21" s="300"/>
      <c r="L21" s="300"/>
      <c r="M21" s="300"/>
      <c r="N21" s="300"/>
      <c r="O21" s="300"/>
      <c r="P21" s="300"/>
      <c r="Q21" s="300"/>
      <c r="R21" s="300"/>
      <c r="S21" s="300"/>
      <c r="T21" s="300"/>
      <c r="U21" s="300"/>
      <c r="V21" s="300"/>
      <c r="W21" s="300"/>
      <c r="X21" s="300"/>
      <c r="Y21" s="300"/>
    </row>
    <row r="22" spans="3:26" ht="22.5" customHeight="1">
      <c r="C22" s="1"/>
      <c r="D22" s="300"/>
      <c r="E22" s="300"/>
      <c r="F22" s="300"/>
      <c r="G22" s="300"/>
      <c r="H22" s="300"/>
      <c r="I22" s="300"/>
      <c r="J22" s="300"/>
      <c r="K22" s="300"/>
      <c r="L22" s="300"/>
      <c r="M22" s="300"/>
      <c r="N22" s="300"/>
      <c r="O22" s="300"/>
      <c r="P22" s="300"/>
      <c r="Q22" s="300"/>
      <c r="R22" s="300"/>
      <c r="S22" s="300"/>
      <c r="T22" s="300"/>
      <c r="U22" s="300"/>
      <c r="V22" s="300"/>
      <c r="W22" s="300"/>
      <c r="X22" s="300"/>
      <c r="Y22" s="300"/>
    </row>
    <row r="23" spans="3:26" ht="45" customHeight="1">
      <c r="C23" s="1"/>
      <c r="D23" s="1"/>
      <c r="E23" s="1"/>
      <c r="F23" s="1"/>
      <c r="G23" s="1"/>
      <c r="H23" s="1"/>
      <c r="I23" s="1"/>
      <c r="J23" s="1"/>
      <c r="K23" s="1"/>
      <c r="L23" s="1"/>
      <c r="M23" s="1"/>
      <c r="N23" s="1"/>
      <c r="O23" s="1"/>
      <c r="P23" s="1"/>
      <c r="Q23" s="1"/>
      <c r="R23" s="1"/>
      <c r="S23" s="1"/>
      <c r="T23" s="1"/>
      <c r="U23" s="1"/>
      <c r="V23" s="1"/>
      <c r="W23" s="1"/>
      <c r="X23" s="1"/>
      <c r="Y23" s="1"/>
    </row>
    <row r="24" spans="3:26" ht="45" customHeight="1">
      <c r="C24" s="1"/>
      <c r="D24" s="1"/>
      <c r="E24" s="1"/>
      <c r="F24" s="1"/>
      <c r="G24" s="1"/>
      <c r="H24" s="1"/>
      <c r="I24" s="1"/>
      <c r="J24" s="1"/>
      <c r="K24" s="1"/>
      <c r="L24" s="1"/>
      <c r="M24" s="1"/>
      <c r="N24" s="1"/>
      <c r="O24" s="1"/>
      <c r="P24" s="1"/>
      <c r="Q24" s="1"/>
      <c r="R24" s="1"/>
      <c r="S24" s="1"/>
      <c r="T24" s="1"/>
      <c r="U24" s="1"/>
      <c r="V24" s="1"/>
      <c r="W24" s="1"/>
      <c r="X24" s="1"/>
      <c r="Y24" s="1"/>
    </row>
    <row r="25" spans="3:26" ht="45" customHeight="1">
      <c r="C25" s="1"/>
      <c r="D25" s="1"/>
      <c r="E25" s="1"/>
      <c r="F25" s="1"/>
      <c r="G25" s="1"/>
      <c r="H25" s="1"/>
      <c r="I25" s="1"/>
      <c r="J25" s="1"/>
      <c r="K25" s="1"/>
      <c r="L25" s="1"/>
      <c r="M25" s="1"/>
      <c r="N25" s="1"/>
      <c r="O25" s="1"/>
      <c r="P25" s="1"/>
      <c r="Q25" s="1"/>
      <c r="R25" s="1"/>
      <c r="S25" s="1"/>
      <c r="T25" s="1"/>
      <c r="U25" s="1"/>
      <c r="V25" s="1"/>
      <c r="W25" s="1"/>
      <c r="X25" s="1"/>
      <c r="Y25" s="1"/>
    </row>
    <row r="26" spans="3:26" ht="45" customHeight="1">
      <c r="C26" s="1"/>
      <c r="D26" s="1"/>
      <c r="E26" s="1"/>
      <c r="F26" s="1"/>
      <c r="G26" s="1"/>
      <c r="H26" s="1"/>
      <c r="I26" s="1"/>
      <c r="J26" s="1"/>
      <c r="K26" s="1"/>
      <c r="L26" s="1"/>
      <c r="M26" s="1"/>
      <c r="N26" s="1"/>
      <c r="O26" s="1"/>
      <c r="P26" s="1"/>
      <c r="Q26" s="1"/>
      <c r="R26" s="1"/>
      <c r="S26" s="1"/>
      <c r="T26" s="1"/>
      <c r="U26" s="1"/>
      <c r="V26" s="1"/>
      <c r="W26" s="1"/>
      <c r="X26" s="1"/>
      <c r="Y26" s="1"/>
    </row>
    <row r="27" spans="3:26" ht="45" customHeight="1">
      <c r="C27" s="1"/>
      <c r="D27" s="1"/>
      <c r="E27" s="1"/>
      <c r="F27" s="1"/>
      <c r="G27" s="1"/>
      <c r="H27" s="1"/>
      <c r="I27" s="1"/>
      <c r="J27" s="1"/>
      <c r="K27" s="1"/>
      <c r="L27" s="1"/>
      <c r="M27" s="1"/>
      <c r="N27" s="1"/>
      <c r="O27" s="1"/>
      <c r="P27" s="1"/>
      <c r="Q27" s="1"/>
      <c r="R27" s="1"/>
      <c r="S27" s="1"/>
      <c r="T27" s="1"/>
      <c r="U27" s="1"/>
      <c r="V27" s="1"/>
      <c r="W27" s="1"/>
      <c r="X27" s="1"/>
      <c r="Y27" s="1"/>
    </row>
    <row r="28" spans="3:26" ht="22.5" customHeight="1">
      <c r="C28" s="1"/>
      <c r="D28" s="303"/>
      <c r="E28" s="303"/>
      <c r="F28" s="303"/>
      <c r="G28" s="303"/>
      <c r="H28" s="303"/>
      <c r="I28" s="303"/>
      <c r="J28" s="303"/>
      <c r="K28" s="303"/>
      <c r="L28" s="303"/>
      <c r="M28" s="303"/>
      <c r="N28" s="303"/>
      <c r="O28" s="303"/>
      <c r="P28" s="303"/>
      <c r="Q28" s="303"/>
      <c r="R28" s="303"/>
      <c r="S28" s="303"/>
      <c r="T28" s="303"/>
      <c r="U28" s="303"/>
      <c r="V28" s="303"/>
      <c r="W28" s="303"/>
      <c r="X28" s="303"/>
      <c r="Y28" s="303"/>
      <c r="Z28" s="303"/>
    </row>
    <row r="29" spans="3:26" ht="22.5" customHeight="1">
      <c r="C29" s="1"/>
      <c r="D29" s="303"/>
      <c r="E29" s="303"/>
      <c r="F29" s="303"/>
      <c r="G29" s="303"/>
      <c r="H29" s="303"/>
      <c r="I29" s="303"/>
      <c r="J29" s="303"/>
      <c r="K29" s="303"/>
      <c r="L29" s="303"/>
      <c r="M29" s="303"/>
      <c r="N29" s="303"/>
      <c r="O29" s="303"/>
      <c r="P29" s="303"/>
      <c r="Q29" s="303"/>
      <c r="R29" s="303"/>
      <c r="S29" s="303"/>
      <c r="T29" s="303"/>
      <c r="U29" s="303"/>
      <c r="V29" s="303"/>
      <c r="W29" s="303"/>
      <c r="X29" s="303"/>
      <c r="Y29" s="303"/>
      <c r="Z29" s="303"/>
    </row>
    <row r="30" spans="3:26" ht="22.5" customHeight="1">
      <c r="C30" s="1"/>
      <c r="D30" s="303"/>
      <c r="E30" s="303"/>
      <c r="F30" s="303"/>
      <c r="G30" s="303"/>
      <c r="H30" s="303"/>
      <c r="I30" s="303"/>
      <c r="J30" s="303"/>
      <c r="K30" s="303"/>
      <c r="L30" s="303"/>
      <c r="M30" s="303"/>
      <c r="N30" s="303"/>
      <c r="O30" s="303"/>
      <c r="P30" s="303"/>
      <c r="Q30" s="303"/>
      <c r="R30" s="303"/>
      <c r="S30" s="303"/>
      <c r="T30" s="303"/>
      <c r="U30" s="303"/>
      <c r="V30" s="303"/>
      <c r="W30" s="303"/>
      <c r="X30" s="303"/>
      <c r="Y30" s="303"/>
      <c r="Z30" s="303"/>
    </row>
    <row r="31" spans="3:26" ht="22.5" customHeight="1">
      <c r="C31" s="1"/>
      <c r="D31" s="1"/>
      <c r="E31" s="1"/>
      <c r="F31" s="300"/>
      <c r="G31" s="300"/>
      <c r="H31" s="300"/>
      <c r="I31" s="300"/>
      <c r="J31" s="300"/>
      <c r="K31" s="300"/>
      <c r="L31" s="300"/>
      <c r="M31" s="300"/>
      <c r="N31" s="300"/>
      <c r="O31" s="300"/>
      <c r="P31" s="300"/>
      <c r="Q31" s="300"/>
      <c r="R31" s="300"/>
      <c r="S31" s="300"/>
      <c r="T31" s="300"/>
      <c r="U31" s="300"/>
      <c r="V31" s="300"/>
      <c r="W31" s="300"/>
      <c r="X31" s="300"/>
      <c r="Y31" s="300"/>
    </row>
    <row r="32" spans="3:26" ht="22.5" customHeight="1">
      <c r="C32" s="1"/>
      <c r="D32" s="1"/>
    </row>
    <row r="33" spans="3:25" ht="22.5" customHeight="1">
      <c r="C33" s="1"/>
      <c r="D33" s="1"/>
    </row>
    <row r="34" spans="3:25" ht="22.5" customHeight="1">
      <c r="C34" s="1"/>
    </row>
    <row r="35" spans="3:25" ht="22.5" customHeight="1">
      <c r="C35" s="1" t="s">
        <v>682</v>
      </c>
      <c r="D35" s="1"/>
    </row>
    <row r="36" spans="3:25" ht="22.5" customHeight="1">
      <c r="C36" s="1" t="s">
        <v>683</v>
      </c>
      <c r="V36" s="1"/>
    </row>
    <row r="37" spans="3:25" ht="22.5" customHeight="1">
      <c r="C37" s="1" t="s">
        <v>684</v>
      </c>
      <c r="D37" s="300"/>
      <c r="E37" s="300"/>
      <c r="F37" s="300"/>
      <c r="G37" s="300"/>
      <c r="H37" s="300"/>
      <c r="I37" s="300"/>
      <c r="J37" s="300"/>
      <c r="K37" s="300"/>
      <c r="L37" s="300"/>
      <c r="M37" s="300"/>
      <c r="N37" s="300"/>
      <c r="O37" s="300"/>
      <c r="P37" s="300"/>
      <c r="Q37" s="300"/>
      <c r="R37" s="300"/>
      <c r="S37" s="300"/>
      <c r="T37" s="300"/>
      <c r="U37" s="300"/>
      <c r="V37" s="300"/>
      <c r="W37" s="300"/>
      <c r="X37" s="300"/>
      <c r="Y37" s="300"/>
    </row>
    <row r="38" spans="3:25" ht="22.5" customHeight="1">
      <c r="C38" s="1"/>
      <c r="D38" s="300"/>
      <c r="E38" s="300"/>
      <c r="F38" s="300"/>
      <c r="G38" s="300"/>
      <c r="H38" s="300"/>
      <c r="I38" s="300"/>
      <c r="J38" s="300"/>
      <c r="K38" s="300"/>
      <c r="L38" s="300"/>
      <c r="M38" s="300"/>
      <c r="N38" s="300"/>
      <c r="O38" s="300"/>
      <c r="P38" s="300"/>
      <c r="Q38" s="300"/>
      <c r="R38" s="300"/>
      <c r="S38" s="300"/>
      <c r="T38" s="300"/>
      <c r="U38" s="300"/>
      <c r="V38" s="300"/>
      <c r="W38" s="300"/>
      <c r="X38" s="300"/>
      <c r="Y38" s="300"/>
    </row>
    <row r="39" spans="3:25" ht="22.5" customHeight="1">
      <c r="C39" s="1"/>
      <c r="D39" s="300"/>
      <c r="E39" s="300"/>
      <c r="F39" s="300"/>
      <c r="G39" s="300"/>
      <c r="H39" s="300"/>
      <c r="I39" s="300"/>
      <c r="J39" s="300"/>
      <c r="K39" s="300"/>
      <c r="L39" s="300"/>
      <c r="M39" s="300"/>
      <c r="N39" s="300"/>
      <c r="O39" s="300"/>
      <c r="P39" s="300"/>
      <c r="Q39" s="300"/>
      <c r="R39" s="300"/>
      <c r="S39" s="300"/>
      <c r="T39" s="300"/>
      <c r="U39" s="300"/>
      <c r="V39" s="300"/>
      <c r="W39" s="300"/>
      <c r="X39" s="300"/>
      <c r="Y39" s="300"/>
    </row>
    <row r="40" spans="3:25" ht="22.5" customHeight="1">
      <c r="C40" s="1"/>
      <c r="D40" s="300"/>
      <c r="E40" s="300"/>
      <c r="F40" s="300"/>
      <c r="G40" s="300"/>
      <c r="H40" s="300"/>
      <c r="I40" s="300"/>
      <c r="J40" s="300"/>
      <c r="K40" s="300"/>
      <c r="L40" s="300"/>
      <c r="M40" s="300"/>
      <c r="N40" s="300"/>
      <c r="O40" s="300"/>
      <c r="P40" s="300"/>
      <c r="Q40" s="300"/>
      <c r="R40" s="300"/>
      <c r="S40" s="300"/>
      <c r="T40" s="300"/>
      <c r="U40" s="300"/>
      <c r="V40" s="300"/>
      <c r="W40" s="300"/>
      <c r="X40" s="300"/>
      <c r="Y40" s="300"/>
    </row>
    <row r="41" spans="3:25" ht="22.5" customHeight="1">
      <c r="C41" s="1"/>
      <c r="D41" s="1"/>
    </row>
    <row r="42" spans="3:25" ht="24">
      <c r="C42" s="1"/>
      <c r="D42" s="300"/>
      <c r="E42" s="300"/>
      <c r="F42" s="300"/>
      <c r="G42" s="300"/>
      <c r="H42" s="300"/>
      <c r="I42" s="300"/>
      <c r="J42" s="300"/>
      <c r="K42" s="300"/>
      <c r="L42" s="300"/>
      <c r="M42" s="300"/>
      <c r="N42" s="300"/>
      <c r="O42" s="300"/>
      <c r="P42" s="300"/>
      <c r="Q42" s="300"/>
      <c r="R42" s="300"/>
      <c r="S42" s="300"/>
      <c r="T42" s="300"/>
      <c r="U42" s="300"/>
      <c r="V42" s="300"/>
      <c r="W42" s="300"/>
      <c r="X42" s="300"/>
      <c r="Y42" s="300"/>
    </row>
    <row r="43" spans="3:25" ht="24">
      <c r="C43" s="1"/>
      <c r="D43" s="300"/>
      <c r="E43" s="300"/>
      <c r="F43" s="300"/>
      <c r="G43" s="300"/>
      <c r="H43" s="300"/>
      <c r="I43" s="300"/>
      <c r="J43" s="300"/>
      <c r="K43" s="300"/>
      <c r="L43" s="300"/>
      <c r="M43" s="300"/>
      <c r="N43" s="300"/>
      <c r="O43" s="300"/>
      <c r="P43" s="300"/>
      <c r="Q43" s="300"/>
      <c r="R43" s="300"/>
      <c r="S43" s="300"/>
      <c r="T43" s="300"/>
      <c r="U43" s="300"/>
      <c r="V43" s="300"/>
      <c r="W43" s="300"/>
      <c r="X43" s="300"/>
      <c r="Y43" s="300"/>
    </row>
    <row r="44" spans="3:25" ht="24">
      <c r="C44" s="1"/>
      <c r="D44" s="300"/>
      <c r="E44" s="300"/>
      <c r="F44" s="300"/>
      <c r="G44" s="300"/>
      <c r="H44" s="300"/>
      <c r="I44" s="300"/>
      <c r="J44" s="300"/>
      <c r="K44" s="300"/>
      <c r="L44" s="300"/>
      <c r="M44" s="300"/>
      <c r="N44" s="300"/>
      <c r="O44" s="300"/>
      <c r="P44" s="300"/>
      <c r="Q44" s="300"/>
      <c r="R44" s="300"/>
      <c r="S44" s="300"/>
      <c r="T44" s="300"/>
      <c r="U44" s="300"/>
      <c r="V44" s="300"/>
      <c r="W44" s="300"/>
      <c r="X44" s="300"/>
      <c r="Y44" s="300"/>
    </row>
    <row r="45" spans="3:25" ht="24">
      <c r="C45" s="1"/>
      <c r="D45" s="1"/>
    </row>
  </sheetData>
  <mergeCells count="7">
    <mergeCell ref="C8:X12"/>
    <mergeCell ref="K2:P3"/>
    <mergeCell ref="K5:M5"/>
    <mergeCell ref="N5:O5"/>
    <mergeCell ref="Q5:Z5"/>
    <mergeCell ref="N6:O6"/>
    <mergeCell ref="Q6:U6"/>
  </mergeCells>
  <phoneticPr fontId="1"/>
  <printOptions horizontalCentered="1"/>
  <pageMargins left="0.70866141732283472" right="0.70866141732283472" top="0.74803149606299213" bottom="0.74803149606299213" header="0.31496062992125984" footer="0.31496062992125984"/>
  <pageSetup paperSize="9" scale="73"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59999389629810485"/>
  </sheetPr>
  <dimension ref="A1:AG30"/>
  <sheetViews>
    <sheetView view="pageBreakPreview" zoomScaleNormal="100" zoomScaleSheetLayoutView="100" workbookViewId="0"/>
  </sheetViews>
  <sheetFormatPr defaultColWidth="3.75" defaultRowHeight="22.5" customHeight="1"/>
  <cols>
    <col min="1" max="19" width="3.75" style="1"/>
    <col min="20" max="20" width="4.5" style="1" bestFit="1" customWidth="1"/>
    <col min="21" max="21" width="3.75" style="1"/>
    <col min="22" max="22" width="4.5" style="1" bestFit="1" customWidth="1"/>
    <col min="23" max="23" width="3.75" style="1"/>
    <col min="24" max="24" width="4.5" style="1" bestFit="1" customWidth="1"/>
    <col min="25" max="26" width="3.75" style="1"/>
    <col min="27" max="27" width="3.75" style="95"/>
    <col min="28" max="32" width="3.75" style="1"/>
    <col min="33" max="33" width="11.125" style="1" customWidth="1"/>
    <col min="34" max="16384" width="3.75" style="1"/>
  </cols>
  <sheetData>
    <row r="1" spans="1:33" ht="22.5" customHeight="1">
      <c r="A1" s="1" t="s">
        <v>599</v>
      </c>
    </row>
    <row r="3" spans="1:33" ht="22.5" customHeight="1">
      <c r="H3" s="138"/>
      <c r="I3" s="138"/>
      <c r="J3" s="316" t="s">
        <v>583</v>
      </c>
      <c r="K3" s="316"/>
      <c r="L3" s="316"/>
      <c r="M3" s="316"/>
      <c r="N3" s="316"/>
      <c r="O3" s="316"/>
      <c r="P3" s="316"/>
      <c r="AA3" s="337"/>
      <c r="AB3" s="337"/>
      <c r="AC3" s="337"/>
      <c r="AD3" s="337"/>
    </row>
    <row r="4" spans="1:33" ht="22.5" customHeight="1">
      <c r="AA4" s="337"/>
      <c r="AB4" s="337"/>
      <c r="AC4" s="337"/>
      <c r="AD4" s="337"/>
      <c r="AE4" s="95"/>
    </row>
    <row r="5" spans="1:33" ht="30" customHeight="1">
      <c r="A5" s="1" t="s">
        <v>584</v>
      </c>
      <c r="AA5" s="337"/>
      <c r="AB5" s="337"/>
      <c r="AC5" s="337"/>
      <c r="AD5" s="337"/>
      <c r="AE5" s="95"/>
      <c r="AG5" s="1" t="b">
        <v>0</v>
      </c>
    </row>
    <row r="6" spans="1:33" ht="30" customHeight="1">
      <c r="B6" s="138" t="s">
        <v>585</v>
      </c>
      <c r="C6" s="138"/>
      <c r="D6" s="138"/>
      <c r="E6" s="138"/>
      <c r="F6" s="474" t="str">
        <f>IF($AG$5=TRUE,設社名,IF($AG$6=TRUE,監社名,IF($AG$7=TRUE,工社名,"")))</f>
        <v/>
      </c>
      <c r="G6" s="474"/>
      <c r="H6" s="474"/>
      <c r="I6" s="474"/>
      <c r="J6" s="474"/>
      <c r="K6" s="474"/>
      <c r="L6" s="474"/>
      <c r="M6" s="474"/>
      <c r="N6" s="474"/>
      <c r="O6" s="474"/>
      <c r="P6" s="474"/>
      <c r="Q6" s="474"/>
      <c r="R6" s="474"/>
      <c r="S6" s="474"/>
      <c r="AA6" s="337"/>
      <c r="AB6" s="337"/>
      <c r="AC6" s="337"/>
      <c r="AD6" s="337"/>
      <c r="AE6" s="95"/>
      <c r="AG6" s="1" t="b">
        <v>0</v>
      </c>
    </row>
    <row r="7" spans="1:33" ht="30" customHeight="1">
      <c r="B7" s="475" t="s">
        <v>586</v>
      </c>
      <c r="C7" s="475"/>
      <c r="D7" s="475"/>
      <c r="E7" s="475"/>
      <c r="F7" s="474" t="s">
        <v>587</v>
      </c>
      <c r="G7" s="474"/>
      <c r="H7" s="474"/>
      <c r="I7" s="474"/>
      <c r="J7" s="474"/>
      <c r="K7" s="474"/>
      <c r="L7" s="474"/>
      <c r="M7" s="474"/>
      <c r="N7" s="474"/>
      <c r="O7" s="474"/>
      <c r="P7" s="474"/>
      <c r="Q7" s="474"/>
      <c r="R7" s="474"/>
      <c r="S7" s="474"/>
      <c r="AA7" s="337"/>
      <c r="AB7" s="337"/>
      <c r="AC7" s="337"/>
      <c r="AD7" s="337"/>
      <c r="AE7" s="95"/>
      <c r="AG7" s="1" t="b">
        <v>0</v>
      </c>
    </row>
    <row r="8" spans="1:33" ht="30" customHeight="1">
      <c r="B8" s="138" t="s">
        <v>588</v>
      </c>
      <c r="C8" s="138"/>
      <c r="D8" s="138"/>
      <c r="E8" s="138"/>
      <c r="F8" s="474" t="str">
        <f>IF($AG$5=TRUE,設住所,IF($AG$6=TRUE,監住所,IF($AG$7=TRUE,工住所,"")))</f>
        <v/>
      </c>
      <c r="G8" s="474"/>
      <c r="H8" s="474"/>
      <c r="I8" s="474"/>
      <c r="J8" s="474"/>
      <c r="K8" s="474"/>
      <c r="L8" s="474"/>
      <c r="M8" s="474"/>
      <c r="N8" s="474"/>
      <c r="O8" s="474"/>
      <c r="P8" s="474"/>
      <c r="Q8" s="474"/>
      <c r="R8" s="474"/>
      <c r="S8" s="474"/>
    </row>
    <row r="9" spans="1:33" ht="30" customHeight="1">
      <c r="B9" s="138" t="s">
        <v>589</v>
      </c>
      <c r="C9" s="138"/>
      <c r="D9" s="138"/>
      <c r="E9" s="138"/>
      <c r="F9" s="474" t="str">
        <f>IF($AG$5=TRUE,設氏名,IF($AG$6=TRUE,監氏名,IF($AG$7=TRUE,工氏名,"")))</f>
        <v/>
      </c>
      <c r="G9" s="474"/>
      <c r="H9" s="474"/>
      <c r="I9" s="474"/>
      <c r="J9" s="474"/>
      <c r="K9" s="474"/>
      <c r="L9" s="474"/>
      <c r="M9" s="474"/>
      <c r="N9" s="474"/>
      <c r="O9" s="474"/>
      <c r="P9" s="474"/>
      <c r="Q9" s="474"/>
      <c r="R9" s="474"/>
      <c r="S9" s="474"/>
    </row>
    <row r="10" spans="1:33" ht="30" customHeight="1">
      <c r="B10" s="138" t="s">
        <v>590</v>
      </c>
      <c r="C10" s="138"/>
      <c r="D10" s="138"/>
      <c r="E10" s="138"/>
      <c r="F10" s="474" t="str">
        <f>IF($AG$5=TRUE,設電話,IF($AG$6=TRUE,監電話,IF($AG$7=TRUE,工電話,"")))</f>
        <v/>
      </c>
      <c r="G10" s="474"/>
      <c r="H10" s="474"/>
      <c r="I10" s="474"/>
      <c r="J10" s="474"/>
      <c r="K10" s="474"/>
      <c r="L10" s="474"/>
      <c r="M10" s="474"/>
      <c r="N10" s="474"/>
      <c r="O10" s="474"/>
      <c r="P10" s="474"/>
      <c r="Q10" s="474"/>
      <c r="R10" s="474"/>
      <c r="S10" s="474"/>
    </row>
    <row r="13" spans="1:33" ht="22.5" customHeight="1">
      <c r="B13" s="1" t="s">
        <v>591</v>
      </c>
    </row>
    <row r="15" spans="1:33" ht="22.5" customHeight="1">
      <c r="A15" s="1" t="s">
        <v>592</v>
      </c>
    </row>
    <row r="16" spans="1:33" ht="22.5" customHeight="1">
      <c r="B16" s="1" t="s">
        <v>593</v>
      </c>
    </row>
    <row r="17" spans="1:25" ht="22.5" customHeight="1">
      <c r="C17" s="95"/>
      <c r="D17" s="95"/>
      <c r="E17" s="95"/>
      <c r="F17" s="95"/>
    </row>
    <row r="18" spans="1:25" ht="22.5" customHeight="1">
      <c r="C18" s="95"/>
      <c r="D18" s="107" t="s">
        <v>594</v>
      </c>
      <c r="E18" s="95" t="s">
        <v>119</v>
      </c>
      <c r="F18" s="95"/>
    </row>
    <row r="19" spans="1:25" ht="22.5" customHeight="1">
      <c r="C19" s="95"/>
      <c r="D19" s="107" t="s">
        <v>112</v>
      </c>
      <c r="E19" s="95" t="s">
        <v>120</v>
      </c>
      <c r="F19" s="95"/>
    </row>
    <row r="20" spans="1:25" ht="22.5" customHeight="1">
      <c r="C20" s="95"/>
      <c r="D20" s="107" t="s">
        <v>112</v>
      </c>
      <c r="E20" s="95" t="s">
        <v>121</v>
      </c>
      <c r="F20" s="95"/>
    </row>
    <row r="21" spans="1:25" ht="22.5" customHeight="1">
      <c r="C21" s="95"/>
      <c r="D21" s="107" t="s">
        <v>112</v>
      </c>
      <c r="E21" s="95" t="s">
        <v>122</v>
      </c>
      <c r="F21" s="95"/>
    </row>
    <row r="22" spans="1:25" ht="22.5" customHeight="1">
      <c r="C22" s="95"/>
      <c r="D22" s="107" t="s">
        <v>112</v>
      </c>
      <c r="E22" s="95" t="s">
        <v>129</v>
      </c>
      <c r="F22" s="95"/>
    </row>
    <row r="23" spans="1:25" ht="22.5" customHeight="1">
      <c r="C23" s="95"/>
      <c r="D23" s="107" t="s">
        <v>112</v>
      </c>
      <c r="E23" s="95" t="s">
        <v>123</v>
      </c>
      <c r="F23" s="95"/>
    </row>
    <row r="24" spans="1:25" ht="22.5" customHeight="1">
      <c r="C24" s="95"/>
      <c r="D24" s="95"/>
      <c r="E24" s="95"/>
      <c r="F24" s="95"/>
    </row>
    <row r="26" spans="1:25" ht="22.5" customHeight="1">
      <c r="R26" s="316" t="s">
        <v>296</v>
      </c>
      <c r="S26" s="316"/>
      <c r="T26" s="1" t="str">
        <f>IF(様式第１号!U6="","",様式第１号!U6)</f>
        <v/>
      </c>
      <c r="U26" s="1" t="s">
        <v>1</v>
      </c>
      <c r="V26" s="1" t="str">
        <f>IF(様式第１号!W6="","",様式第１号!W6)</f>
        <v/>
      </c>
      <c r="W26" s="1" t="s">
        <v>595</v>
      </c>
      <c r="X26" s="1" t="str">
        <f>IF(様式第１号!Y6="","",様式第１号!Y6)</f>
        <v/>
      </c>
      <c r="Y26" s="1" t="s">
        <v>3</v>
      </c>
    </row>
    <row r="27" spans="1:25" ht="22.5" customHeight="1">
      <c r="A27" s="1" t="s">
        <v>596</v>
      </c>
    </row>
    <row r="28" spans="1:25" ht="30" customHeight="1">
      <c r="B28" s="1" t="s">
        <v>597</v>
      </c>
      <c r="F28" s="474" t="str">
        <f>IF(申請者住所="","",申請者住所)</f>
        <v/>
      </c>
      <c r="G28" s="474"/>
      <c r="H28" s="474"/>
      <c r="I28" s="474"/>
      <c r="J28" s="474"/>
      <c r="K28" s="474"/>
      <c r="L28" s="474"/>
      <c r="M28" s="474"/>
      <c r="N28" s="474"/>
      <c r="O28" s="474"/>
      <c r="P28" s="474"/>
      <c r="Q28" s="474"/>
      <c r="R28" s="474"/>
      <c r="S28" s="474"/>
    </row>
    <row r="29" spans="1:25" ht="30" customHeight="1">
      <c r="B29" s="1" t="s">
        <v>589</v>
      </c>
      <c r="F29" s="474" t="str">
        <f>IF(申請者氏名="","",申請者氏名)</f>
        <v/>
      </c>
      <c r="G29" s="474"/>
      <c r="H29" s="474"/>
      <c r="I29" s="474"/>
      <c r="J29" s="474"/>
      <c r="K29" s="474"/>
      <c r="L29" s="474"/>
      <c r="M29" s="474"/>
      <c r="N29" s="474"/>
      <c r="O29" s="474"/>
      <c r="P29" s="474"/>
      <c r="Q29" s="474"/>
      <c r="R29" s="474"/>
      <c r="S29" s="474"/>
    </row>
    <row r="30" spans="1:25" ht="30" customHeight="1">
      <c r="B30" s="1" t="s">
        <v>598</v>
      </c>
      <c r="F30" s="474" t="str">
        <f>IF(申請者電話番号="","",申請者電話番号)</f>
        <v/>
      </c>
      <c r="G30" s="474"/>
      <c r="H30" s="474"/>
      <c r="I30" s="474"/>
      <c r="J30" s="474"/>
      <c r="K30" s="474"/>
      <c r="L30" s="474"/>
      <c r="M30" s="474"/>
      <c r="N30" s="474"/>
      <c r="O30" s="474"/>
      <c r="P30" s="474"/>
      <c r="Q30" s="474"/>
      <c r="R30" s="474"/>
      <c r="S30" s="474"/>
    </row>
  </sheetData>
  <mergeCells count="16">
    <mergeCell ref="R26:S26"/>
    <mergeCell ref="F28:S28"/>
    <mergeCell ref="F29:S29"/>
    <mergeCell ref="F30:S30"/>
    <mergeCell ref="B7:E7"/>
    <mergeCell ref="F7:S7"/>
    <mergeCell ref="AA7:AD7"/>
    <mergeCell ref="F8:S8"/>
    <mergeCell ref="F9:S9"/>
    <mergeCell ref="F10:S10"/>
    <mergeCell ref="J3:P3"/>
    <mergeCell ref="AA3:AD3"/>
    <mergeCell ref="AA4:AD4"/>
    <mergeCell ref="AA5:AD5"/>
    <mergeCell ref="F6:S6"/>
    <mergeCell ref="AA6:AD6"/>
  </mergeCells>
  <phoneticPr fontId="1"/>
  <printOptions horizontalCentered="1" verticalCentered="1"/>
  <pageMargins left="0.70866141732283472" right="0.70866141732283472" top="0.74803149606299213" bottom="0.74803149606299213" header="0.31496062992125984" footer="0.31496062992125984"/>
  <pageSetup paperSize="9" scale="83" orientation="portrait" r:id="rId1"/>
  <colBreaks count="1" manualBreakCount="1">
    <brk id="25" max="41" man="1"/>
  </colBreaks>
  <drawing r:id="rId2"/>
  <legacyDrawing r:id="rId3"/>
  <mc:AlternateContent xmlns:mc="http://schemas.openxmlformats.org/markup-compatibility/2006">
    <mc:Choice Requires="x14">
      <controls>
        <mc:AlternateContent xmlns:mc="http://schemas.openxmlformats.org/markup-compatibility/2006">
          <mc:Choice Requires="x14">
            <control shapeId="151553" r:id="rId4" name="Check Box 1">
              <controlPr defaultSize="0" autoFill="0" autoLine="0" autoPict="0">
                <anchor>
                  <from>
                    <xdr:col>26</xdr:col>
                    <xdr:colOff>19050</xdr:colOff>
                    <xdr:row>5</xdr:row>
                    <xdr:rowOff>38100</xdr:rowOff>
                  </from>
                  <to>
                    <xdr:col>30</xdr:col>
                    <xdr:colOff>0</xdr:colOff>
                    <xdr:row>5</xdr:row>
                    <xdr:rowOff>342900</xdr:rowOff>
                  </to>
                </anchor>
              </controlPr>
            </control>
          </mc:Choice>
        </mc:AlternateContent>
        <mc:AlternateContent xmlns:mc="http://schemas.openxmlformats.org/markup-compatibility/2006">
          <mc:Choice Requires="x14">
            <control shapeId="151554" r:id="rId5" name="Check Box 2">
              <controlPr defaultSize="0" autoFill="0" autoLine="0" autoPict="0">
                <anchor>
                  <from>
                    <xdr:col>26</xdr:col>
                    <xdr:colOff>19050</xdr:colOff>
                    <xdr:row>6</xdr:row>
                    <xdr:rowOff>28575</xdr:rowOff>
                  </from>
                  <to>
                    <xdr:col>30</xdr:col>
                    <xdr:colOff>0</xdr:colOff>
                    <xdr:row>6</xdr:row>
                    <xdr:rowOff>361950</xdr:rowOff>
                  </to>
                </anchor>
              </controlPr>
            </control>
          </mc:Choice>
        </mc:AlternateContent>
        <mc:AlternateContent xmlns:mc="http://schemas.openxmlformats.org/markup-compatibility/2006">
          <mc:Choice Requires="x14">
            <control shapeId="151555" r:id="rId6" name="Check Box 3">
              <controlPr defaultSize="0" autoFill="0" autoLine="0" autoPict="0">
                <anchor>
                  <from>
                    <xdr:col>26</xdr:col>
                    <xdr:colOff>19050</xdr:colOff>
                    <xdr:row>4</xdr:row>
                    <xdr:rowOff>9525</xdr:rowOff>
                  </from>
                  <to>
                    <xdr:col>30</xdr:col>
                    <xdr:colOff>19050</xdr:colOff>
                    <xdr:row>4</xdr:row>
                    <xdr:rowOff>371475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AI44"/>
  <sheetViews>
    <sheetView view="pageBreakPreview" zoomScaleNormal="100" zoomScaleSheetLayoutView="100" workbookViewId="0"/>
  </sheetViews>
  <sheetFormatPr defaultColWidth="3.75" defaultRowHeight="22.5" customHeight="1"/>
  <cols>
    <col min="1" max="5" width="3.75" style="81"/>
    <col min="6" max="6" width="1.25" style="81" customWidth="1"/>
    <col min="7" max="7" width="3.75" style="81"/>
    <col min="8" max="8" width="4.5" style="81" bestFit="1" customWidth="1"/>
    <col min="9" max="9" width="3.75" style="81"/>
    <col min="10" max="10" width="4.5" style="81" bestFit="1" customWidth="1"/>
    <col min="11" max="19" width="3.75" style="81"/>
    <col min="20" max="20" width="6.5" style="81" bestFit="1" customWidth="1"/>
    <col min="21" max="21" width="4.625" style="81" bestFit="1" customWidth="1"/>
    <col min="22" max="22" width="3.75" style="81"/>
    <col min="23" max="23" width="4.625" style="81" bestFit="1" customWidth="1"/>
    <col min="24" max="24" width="3.75" style="81"/>
    <col min="25" max="25" width="4.625" style="81" bestFit="1" customWidth="1"/>
    <col min="26" max="16384" width="3.75" style="81"/>
  </cols>
  <sheetData>
    <row r="1" spans="1:27" ht="22.5" customHeight="1">
      <c r="A1" s="87" t="s">
        <v>599</v>
      </c>
    </row>
    <row r="2" spans="1:27" ht="22.5" customHeight="1">
      <c r="G2" s="314" t="s">
        <v>600</v>
      </c>
      <c r="H2" s="314"/>
      <c r="I2" s="314"/>
      <c r="J2" s="314"/>
      <c r="K2" s="314"/>
      <c r="L2" s="314"/>
      <c r="M2" s="314"/>
      <c r="N2" s="314"/>
      <c r="O2" s="314"/>
      <c r="P2" s="314"/>
      <c r="Q2" s="314"/>
      <c r="R2" s="314"/>
      <c r="S2" s="314"/>
      <c r="T2" s="314"/>
      <c r="U2" s="314"/>
      <c r="V2" s="314"/>
      <c r="W2" s="314"/>
    </row>
    <row r="3" spans="1:27" ht="22.5" customHeight="1">
      <c r="G3" s="314"/>
      <c r="H3" s="314"/>
      <c r="I3" s="314"/>
      <c r="J3" s="314"/>
      <c r="K3" s="314"/>
      <c r="L3" s="314"/>
      <c r="M3" s="314"/>
      <c r="N3" s="314"/>
      <c r="O3" s="314"/>
      <c r="P3" s="314"/>
      <c r="Q3" s="314"/>
      <c r="R3" s="314"/>
      <c r="S3" s="314"/>
      <c r="T3" s="314"/>
      <c r="U3" s="314"/>
      <c r="V3" s="314"/>
      <c r="W3" s="314"/>
    </row>
    <row r="4" spans="1:27" ht="22.5" customHeight="1">
      <c r="I4" s="315" t="s">
        <v>601</v>
      </c>
      <c r="J4" s="315"/>
      <c r="K4" s="315"/>
      <c r="L4" s="315"/>
      <c r="M4" s="315"/>
      <c r="N4" s="315"/>
      <c r="O4" s="315"/>
      <c r="P4" s="315"/>
      <c r="Q4" s="315"/>
      <c r="R4" s="315"/>
      <c r="S4" s="315"/>
      <c r="T4" s="315"/>
      <c r="U4" s="315"/>
    </row>
    <row r="5" spans="1:27" ht="22.5" customHeight="1">
      <c r="I5" s="315"/>
      <c r="J5" s="315"/>
      <c r="K5" s="315"/>
      <c r="L5" s="315"/>
      <c r="M5" s="315"/>
      <c r="N5" s="315"/>
      <c r="O5" s="315"/>
      <c r="P5" s="315"/>
      <c r="Q5" s="315"/>
      <c r="R5" s="315"/>
      <c r="S5" s="315"/>
      <c r="T5" s="315"/>
      <c r="U5" s="315"/>
    </row>
    <row r="6" spans="1:27" s="1" customFormat="1" ht="22.5" customHeight="1">
      <c r="I6" s="136"/>
      <c r="J6" s="136"/>
      <c r="K6" s="136"/>
      <c r="L6" s="136"/>
      <c r="M6" s="136"/>
      <c r="N6" s="136"/>
      <c r="O6" s="136"/>
      <c r="P6" s="136"/>
      <c r="Q6" s="136"/>
      <c r="R6" s="136"/>
    </row>
    <row r="7" spans="1:27" s="1" customFormat="1" ht="22.5" customHeight="1">
      <c r="I7" s="136"/>
      <c r="J7" s="136"/>
      <c r="K7" s="136"/>
      <c r="L7" s="136"/>
      <c r="M7" s="136"/>
      <c r="N7" s="136"/>
      <c r="O7" s="136"/>
      <c r="P7" s="136"/>
      <c r="Q7" s="136"/>
      <c r="R7" s="136"/>
    </row>
    <row r="8" spans="1:27" s="1" customFormat="1" ht="22.5" customHeight="1">
      <c r="B8" s="316" t="s">
        <v>4</v>
      </c>
      <c r="C8" s="316"/>
      <c r="D8" s="316"/>
      <c r="E8" s="316"/>
      <c r="F8" s="136"/>
      <c r="G8" s="316" t="s">
        <v>297</v>
      </c>
      <c r="H8" s="316"/>
      <c r="I8" s="316"/>
      <c r="J8" s="316"/>
      <c r="K8" s="316"/>
      <c r="L8" s="1" t="s">
        <v>5</v>
      </c>
    </row>
    <row r="9" spans="1:27" s="1" customFormat="1" ht="22.5" customHeight="1"/>
    <row r="10" spans="1:27" s="1" customFormat="1" ht="22.5" customHeight="1"/>
    <row r="11" spans="1:27" s="1" customFormat="1" ht="22.5" customHeight="1">
      <c r="L11" s="316" t="s">
        <v>9</v>
      </c>
      <c r="M11" s="316"/>
      <c r="N11" s="316"/>
      <c r="O11" s="316" t="s">
        <v>6</v>
      </c>
      <c r="P11" s="316"/>
      <c r="R11" s="474" t="str">
        <f>IF(申請者住所="","",申請者住所)</f>
        <v/>
      </c>
      <c r="S11" s="474"/>
      <c r="T11" s="474"/>
      <c r="U11" s="474"/>
      <c r="V11" s="474"/>
      <c r="W11" s="474"/>
      <c r="X11" s="474"/>
      <c r="Y11" s="474"/>
      <c r="Z11" s="474"/>
      <c r="AA11" s="474"/>
    </row>
    <row r="12" spans="1:27" s="1" customFormat="1" ht="22.5" customHeight="1">
      <c r="L12" s="136"/>
      <c r="M12" s="136"/>
      <c r="N12" s="136"/>
      <c r="O12" s="136"/>
      <c r="P12" s="136"/>
      <c r="R12" s="139"/>
      <c r="S12" s="139"/>
      <c r="T12" s="139"/>
      <c r="U12" s="139"/>
      <c r="V12" s="139"/>
      <c r="W12" s="139"/>
      <c r="X12" s="139"/>
      <c r="Y12" s="139"/>
      <c r="Z12" s="139"/>
      <c r="AA12" s="139"/>
    </row>
    <row r="13" spans="1:27" s="1" customFormat="1" ht="22.5" customHeight="1">
      <c r="O13" s="316" t="s">
        <v>8</v>
      </c>
      <c r="P13" s="316"/>
      <c r="R13" s="474" t="str">
        <f>IF(申請者氏名="","",申請者氏名)</f>
        <v/>
      </c>
      <c r="S13" s="474"/>
      <c r="T13" s="474"/>
      <c r="U13" s="474"/>
      <c r="V13" s="474"/>
      <c r="W13" s="138"/>
      <c r="X13" s="138"/>
      <c r="Y13" s="138"/>
      <c r="Z13" s="138"/>
      <c r="AA13" s="138"/>
    </row>
    <row r="14" spans="1:27" s="1" customFormat="1" ht="18.75" customHeight="1">
      <c r="O14" s="136"/>
      <c r="P14" s="136"/>
      <c r="R14" s="139"/>
      <c r="S14" s="139"/>
      <c r="T14" s="139"/>
      <c r="U14" s="139"/>
      <c r="V14" s="138"/>
      <c r="W14" s="138"/>
      <c r="X14" s="138"/>
      <c r="Y14" s="138"/>
      <c r="Z14" s="138"/>
      <c r="AA14" s="138"/>
    </row>
    <row r="15" spans="1:27" s="1" customFormat="1" ht="22.5" customHeight="1">
      <c r="O15" s="316" t="s">
        <v>7</v>
      </c>
      <c r="P15" s="316"/>
      <c r="R15" s="474" t="str">
        <f>IF(申請者電話番号="","",申請者電話番号)</f>
        <v/>
      </c>
      <c r="S15" s="474"/>
      <c r="T15" s="474"/>
      <c r="U15" s="474"/>
      <c r="V15" s="474"/>
      <c r="W15" s="141"/>
      <c r="X15" s="141"/>
      <c r="Y15" s="141"/>
      <c r="Z15" s="141"/>
      <c r="AA15" s="141"/>
    </row>
    <row r="16" spans="1:27" s="1" customFormat="1" ht="22.5" customHeight="1">
      <c r="O16" s="136"/>
      <c r="P16" s="136"/>
      <c r="R16" s="138"/>
      <c r="S16" s="141"/>
      <c r="T16" s="168"/>
      <c r="U16" s="299"/>
      <c r="V16" s="299"/>
      <c r="W16" s="169"/>
      <c r="X16" s="169"/>
      <c r="Y16" s="141"/>
      <c r="Z16" s="141"/>
      <c r="AA16" s="141"/>
    </row>
    <row r="17" spans="2:35" s="1" customFormat="1" ht="22.5" customHeight="1">
      <c r="O17" s="136"/>
      <c r="P17" s="136"/>
      <c r="R17" s="138"/>
      <c r="S17" s="141"/>
      <c r="T17" s="168"/>
      <c r="U17" s="299"/>
      <c r="V17" s="299"/>
      <c r="W17" s="169"/>
      <c r="X17" s="169"/>
      <c r="Y17" s="141"/>
      <c r="Z17" s="141"/>
      <c r="AA17" s="141"/>
    </row>
    <row r="18" spans="2:35" s="1" customFormat="1" ht="22.5" customHeight="1"/>
    <row r="19" spans="2:35" s="1" customFormat="1" ht="22.5" customHeight="1">
      <c r="B19" s="300">
        <v>1</v>
      </c>
      <c r="C19" s="157"/>
      <c r="D19" s="473" t="s">
        <v>602</v>
      </c>
      <c r="E19" s="473"/>
      <c r="F19" s="473"/>
      <c r="G19" s="473"/>
      <c r="H19" s="473"/>
      <c r="I19" s="157"/>
      <c r="J19" s="476" t="str">
        <f>IF('別紙（１-１）'!F3="","",'別紙（１-１）'!F3)</f>
        <v/>
      </c>
      <c r="K19" s="476"/>
      <c r="L19" s="476"/>
      <c r="M19" s="476"/>
      <c r="N19" s="476"/>
      <c r="O19" s="476"/>
      <c r="P19" s="476"/>
      <c r="Q19" s="476"/>
      <c r="R19" s="476"/>
      <c r="S19" s="476"/>
      <c r="T19" s="476"/>
      <c r="U19" s="476"/>
      <c r="V19" s="476"/>
      <c r="W19" s="476"/>
      <c r="X19" s="476"/>
      <c r="Y19" s="476"/>
      <c r="Z19" s="157"/>
    </row>
    <row r="20" spans="2:35" s="1" customFormat="1" ht="22.5" customHeight="1">
      <c r="B20" s="300"/>
      <c r="C20" s="157"/>
      <c r="D20" s="196"/>
      <c r="E20" s="196"/>
      <c r="F20" s="196"/>
      <c r="G20" s="196"/>
      <c r="H20" s="196"/>
      <c r="I20" s="157"/>
      <c r="J20" s="301"/>
      <c r="K20" s="301"/>
      <c r="L20" s="301"/>
      <c r="M20" s="301"/>
      <c r="N20" s="301"/>
      <c r="O20" s="301"/>
      <c r="P20" s="301"/>
      <c r="Q20" s="301"/>
      <c r="R20" s="301"/>
      <c r="S20" s="301"/>
      <c r="T20" s="301"/>
      <c r="U20" s="301"/>
      <c r="V20" s="301"/>
      <c r="W20" s="301"/>
      <c r="X20" s="157"/>
      <c r="Y20" s="157"/>
      <c r="Z20" s="157"/>
    </row>
    <row r="21" spans="2:35" s="1" customFormat="1" ht="22.5" customHeight="1">
      <c r="B21" s="157"/>
      <c r="C21" s="157"/>
      <c r="D21" s="157"/>
      <c r="E21" s="157"/>
      <c r="F21" s="157"/>
      <c r="G21" s="157"/>
      <c r="H21" s="157"/>
      <c r="I21" s="157"/>
      <c r="J21" s="157"/>
      <c r="K21" s="157"/>
      <c r="L21" s="157"/>
      <c r="M21" s="157"/>
      <c r="N21" s="157"/>
      <c r="O21" s="157"/>
      <c r="P21" s="157"/>
      <c r="Q21" s="157"/>
      <c r="R21" s="157"/>
      <c r="S21" s="157"/>
      <c r="T21" s="157"/>
      <c r="U21" s="157"/>
      <c r="V21" s="157"/>
      <c r="W21" s="157"/>
      <c r="X21" s="157"/>
      <c r="Y21" s="157"/>
      <c r="Z21" s="157"/>
    </row>
    <row r="22" spans="2:35" s="1" customFormat="1" ht="22.5" customHeight="1">
      <c r="B22" s="157">
        <v>2</v>
      </c>
      <c r="C22" s="157"/>
      <c r="D22" s="473" t="s">
        <v>603</v>
      </c>
      <c r="E22" s="473"/>
      <c r="F22" s="473"/>
      <c r="G22" s="473"/>
      <c r="H22" s="473"/>
      <c r="I22" s="157"/>
      <c r="J22" s="92"/>
      <c r="K22" s="104" t="s">
        <v>22</v>
      </c>
      <c r="L22" s="104" t="s">
        <v>24</v>
      </c>
      <c r="M22" s="104" t="s">
        <v>23</v>
      </c>
      <c r="N22" s="104" t="s">
        <v>24</v>
      </c>
      <c r="O22" s="104" t="s">
        <v>25</v>
      </c>
      <c r="P22" s="477" t="str">
        <f>IF('別紙（１-１）'!M9="","",'別紙（１-１）'!M9)</f>
        <v/>
      </c>
      <c r="Q22" s="477"/>
      <c r="R22" s="104" t="s">
        <v>1</v>
      </c>
      <c r="S22" s="104" t="str">
        <f>IF($P$22=56,"６月以前","")</f>
        <v/>
      </c>
      <c r="T22" s="235"/>
      <c r="U22" s="92"/>
      <c r="V22" s="104"/>
      <c r="W22" s="157"/>
      <c r="AI22" s="1" t="s">
        <v>59</v>
      </c>
    </row>
    <row r="23" spans="2:35" s="1" customFormat="1" ht="22.5" customHeight="1">
      <c r="B23" s="157"/>
      <c r="C23" s="157"/>
      <c r="D23" s="196"/>
      <c r="E23" s="196"/>
      <c r="F23" s="196"/>
      <c r="G23" s="196"/>
      <c r="H23" s="196"/>
    </row>
    <row r="24" spans="2:35" s="1" customFormat="1" ht="22.5" customHeight="1"/>
    <row r="25" spans="2:35" s="1" customFormat="1" ht="22.5" customHeight="1">
      <c r="B25" s="1">
        <v>3</v>
      </c>
      <c r="D25" s="316" t="s">
        <v>604</v>
      </c>
      <c r="E25" s="316"/>
      <c r="F25" s="316"/>
      <c r="G25" s="316"/>
      <c r="H25" s="316"/>
      <c r="J25" s="92"/>
      <c r="K25" s="478" t="str">
        <f>IF('別紙（１-１）'!V12="","",'別紙（１-１）'!V12)</f>
        <v/>
      </c>
      <c r="L25" s="478"/>
      <c r="M25" s="478"/>
      <c r="N25" s="92" t="s">
        <v>605</v>
      </c>
      <c r="O25" s="92" t="s">
        <v>606</v>
      </c>
      <c r="P25" s="92"/>
      <c r="Q25" s="92"/>
      <c r="R25" s="92"/>
    </row>
    <row r="26" spans="2:35" s="1" customFormat="1" ht="22.5" customHeight="1"/>
    <row r="27" spans="2:35" s="1" customFormat="1" ht="22.5" customHeight="1"/>
    <row r="28" spans="2:35" s="1" customFormat="1" ht="22.5" customHeight="1"/>
    <row r="29" spans="2:35" s="1" customFormat="1" ht="22.5" customHeight="1">
      <c r="C29" s="333" t="s">
        <v>608</v>
      </c>
      <c r="D29" s="333"/>
      <c r="E29" s="333"/>
      <c r="F29" s="333"/>
      <c r="G29" s="333"/>
      <c r="H29" s="333"/>
      <c r="I29" s="333"/>
      <c r="J29" s="333"/>
      <c r="K29" s="333"/>
      <c r="L29" s="333"/>
      <c r="M29" s="333"/>
      <c r="N29" s="333"/>
      <c r="O29" s="333"/>
      <c r="P29" s="333"/>
      <c r="Q29" s="333"/>
      <c r="R29" s="333"/>
      <c r="S29" s="333"/>
      <c r="T29" s="333"/>
      <c r="U29" s="333"/>
      <c r="V29" s="333"/>
      <c r="W29" s="333"/>
      <c r="X29" s="333"/>
    </row>
    <row r="30" spans="2:35" s="1" customFormat="1" ht="22.5" customHeight="1">
      <c r="C30" s="333"/>
      <c r="D30" s="333"/>
      <c r="E30" s="333"/>
      <c r="F30" s="333"/>
      <c r="G30" s="333"/>
      <c r="H30" s="333"/>
      <c r="I30" s="333"/>
      <c r="J30" s="333"/>
      <c r="K30" s="333"/>
      <c r="L30" s="333"/>
      <c r="M30" s="333"/>
      <c r="N30" s="333"/>
      <c r="O30" s="333"/>
      <c r="P30" s="333"/>
      <c r="Q30" s="333"/>
      <c r="R30" s="333"/>
      <c r="S30" s="333"/>
      <c r="T30" s="333"/>
      <c r="U30" s="333"/>
      <c r="V30" s="333"/>
      <c r="W30" s="333"/>
      <c r="X30" s="333"/>
    </row>
    <row r="31" spans="2:35" s="1" customFormat="1" ht="22.5" customHeight="1">
      <c r="C31" s="157"/>
      <c r="D31" s="157"/>
      <c r="E31" s="157"/>
      <c r="F31" s="157"/>
      <c r="G31" s="157"/>
      <c r="H31" s="157"/>
      <c r="I31" s="157"/>
      <c r="J31" s="157"/>
      <c r="K31" s="157"/>
      <c r="L31" s="157"/>
      <c r="M31" s="157"/>
      <c r="N31" s="157"/>
      <c r="O31" s="157"/>
      <c r="P31" s="157"/>
      <c r="Q31" s="157"/>
      <c r="R31" s="157"/>
      <c r="S31" s="157"/>
      <c r="T31" s="157"/>
      <c r="U31" s="157"/>
      <c r="V31" s="157"/>
      <c r="W31" s="157"/>
      <c r="X31" s="157"/>
    </row>
    <row r="32" spans="2:35" s="1" customFormat="1" ht="22.5" customHeight="1">
      <c r="C32" s="157"/>
      <c r="D32" s="157"/>
      <c r="E32" s="157"/>
      <c r="F32" s="157"/>
      <c r="G32" s="157"/>
      <c r="H32" s="157"/>
      <c r="I32" s="157"/>
      <c r="J32" s="157"/>
      <c r="K32" s="157"/>
      <c r="L32" s="157"/>
      <c r="M32" s="157"/>
      <c r="N32" s="157"/>
      <c r="O32" s="157"/>
      <c r="P32" s="157"/>
      <c r="Q32" s="157"/>
      <c r="R32" s="157"/>
      <c r="S32" s="157"/>
      <c r="T32" s="157"/>
      <c r="U32" s="157"/>
      <c r="V32" s="157"/>
      <c r="W32" s="157"/>
      <c r="X32" s="157"/>
    </row>
    <row r="33" spans="2:23" s="1" customFormat="1" ht="22.5" customHeight="1"/>
    <row r="34" spans="2:23" s="1" customFormat="1" ht="22.5" customHeight="1">
      <c r="C34" s="1" t="s">
        <v>296</v>
      </c>
      <c r="E34" s="316" t="str">
        <f>IF(様式第１号!U6="","",様式第１号!U6)</f>
        <v/>
      </c>
      <c r="F34" s="316"/>
      <c r="G34" s="1" t="s">
        <v>1</v>
      </c>
      <c r="H34" s="1" t="str">
        <f>IF(様式第１号!W6="","",様式第１号!W6)</f>
        <v/>
      </c>
      <c r="I34" s="1" t="s">
        <v>2</v>
      </c>
      <c r="J34" s="1" t="str">
        <f>IF(様式第１号!Y6="","",様式第１号!Y6)</f>
        <v/>
      </c>
      <c r="K34" s="1" t="s">
        <v>3</v>
      </c>
    </row>
    <row r="35" spans="2:23" s="1" customFormat="1" ht="22.5" customHeight="1">
      <c r="E35" s="136"/>
      <c r="F35" s="136"/>
    </row>
    <row r="36" spans="2:23" s="1" customFormat="1" ht="22.5" customHeight="1"/>
    <row r="37" spans="2:23" s="1" customFormat="1" ht="22.5" customHeight="1">
      <c r="B37" s="1" t="s">
        <v>607</v>
      </c>
      <c r="G37" s="316" t="s">
        <v>15</v>
      </c>
      <c r="H37" s="316"/>
      <c r="J37" s="474"/>
      <c r="K37" s="474"/>
      <c r="L37" s="474"/>
      <c r="M37" s="474"/>
      <c r="N37" s="474"/>
      <c r="O37" s="474"/>
      <c r="P37" s="474"/>
      <c r="Q37" s="474"/>
      <c r="R37" s="474"/>
      <c r="S37" s="474"/>
      <c r="T37" s="474"/>
    </row>
    <row r="38" spans="2:23" s="1" customFormat="1" ht="22.5" customHeight="1"/>
    <row r="39" spans="2:23" s="1" customFormat="1" ht="22.5" customHeight="1">
      <c r="G39" s="316" t="s">
        <v>11</v>
      </c>
      <c r="H39" s="316"/>
      <c r="J39" s="474"/>
      <c r="K39" s="474"/>
      <c r="L39" s="474"/>
      <c r="M39" s="474"/>
      <c r="N39" s="474"/>
      <c r="O39" s="474"/>
      <c r="P39" s="474"/>
    </row>
    <row r="40" spans="2:23" s="1" customFormat="1" ht="22.5" customHeight="1"/>
    <row r="41" spans="2:23" s="1" customFormat="1" ht="22.5" customHeight="1"/>
    <row r="42" spans="2:23" s="1" customFormat="1" ht="22.5" customHeight="1"/>
    <row r="43" spans="2:23" ht="22.5" customHeight="1">
      <c r="B43" s="1"/>
      <c r="C43" s="1"/>
      <c r="D43" s="1"/>
      <c r="E43" s="1"/>
      <c r="F43" s="1"/>
      <c r="G43" s="1"/>
      <c r="H43" s="1"/>
      <c r="I43" s="1"/>
      <c r="J43" s="1"/>
      <c r="K43" s="1"/>
      <c r="L43" s="1"/>
      <c r="M43" s="1"/>
      <c r="N43" s="1"/>
      <c r="O43" s="1"/>
      <c r="P43" s="1"/>
      <c r="Q43" s="1"/>
      <c r="R43" s="1"/>
      <c r="S43" s="1"/>
      <c r="T43" s="1"/>
      <c r="U43" s="1"/>
      <c r="V43" s="1"/>
      <c r="W43" s="1"/>
    </row>
    <row r="44" spans="2:23" ht="22.5" customHeight="1">
      <c r="B44" s="1"/>
      <c r="C44" s="1"/>
      <c r="D44" s="1"/>
      <c r="E44" s="1"/>
      <c r="F44" s="1"/>
      <c r="G44" s="1"/>
      <c r="H44" s="1"/>
    </row>
  </sheetData>
  <mergeCells count="23">
    <mergeCell ref="B8:E8"/>
    <mergeCell ref="G37:H37"/>
    <mergeCell ref="J37:T37"/>
    <mergeCell ref="G39:H39"/>
    <mergeCell ref="J39:P39"/>
    <mergeCell ref="D22:H22"/>
    <mergeCell ref="P22:Q22"/>
    <mergeCell ref="D25:H25"/>
    <mergeCell ref="K25:M25"/>
    <mergeCell ref="C29:X30"/>
    <mergeCell ref="E34:F34"/>
    <mergeCell ref="O13:P13"/>
    <mergeCell ref="R13:V13"/>
    <mergeCell ref="O15:P15"/>
    <mergeCell ref="R15:V15"/>
    <mergeCell ref="D19:H19"/>
    <mergeCell ref="J19:Y19"/>
    <mergeCell ref="G2:W3"/>
    <mergeCell ref="I4:U5"/>
    <mergeCell ref="G8:K8"/>
    <mergeCell ref="L11:N11"/>
    <mergeCell ref="O11:P11"/>
    <mergeCell ref="R11:AA11"/>
  </mergeCells>
  <phoneticPr fontId="1"/>
  <dataValidations count="1">
    <dataValidation type="list" allowBlank="1" showInputMessage="1" sqref="P22:Q22">
      <formula1>和暦</formula1>
    </dataValidation>
  </dataValidations>
  <printOptions horizontalCentered="1" verticalCentered="1"/>
  <pageMargins left="0.70866141732283472" right="0.70866141732283472" top="0.74803149606299213" bottom="0.74803149606299213" header="0.31496062992125984" footer="0.31496062992125984"/>
  <pageSetup paperSize="9" scale="7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69</vt:i4>
      </vt:variant>
    </vt:vector>
  </HeadingPairs>
  <TitlesOfParts>
    <vt:vector size="94" baseType="lpstr">
      <vt:lpstr>様式第１号</vt:lpstr>
      <vt:lpstr>別紙（１-１）</vt:lpstr>
      <vt:lpstr>様式第１９－１号</vt:lpstr>
      <vt:lpstr>別紙（１－７）</vt:lpstr>
      <vt:lpstr>概算工事費計算書</vt:lpstr>
      <vt:lpstr>様式第２０号</vt:lpstr>
      <vt:lpstr>様式第２１号</vt:lpstr>
      <vt:lpstr>委任状</vt:lpstr>
      <vt:lpstr>事業同意書</vt:lpstr>
      <vt:lpstr>様式第４号</vt:lpstr>
      <vt:lpstr>別紙（４-１）</vt:lpstr>
      <vt:lpstr>様式第２２号</vt:lpstr>
      <vt:lpstr>様式第７号</vt:lpstr>
      <vt:lpstr>様式第９号</vt:lpstr>
      <vt:lpstr>別紙（９-１）</vt:lpstr>
      <vt:lpstr>様式第１２号</vt:lpstr>
      <vt:lpstr>様式第１３号</vt:lpstr>
      <vt:lpstr>様式第１４号</vt:lpstr>
      <vt:lpstr>別紙（１４-１）</vt:lpstr>
      <vt:lpstr>様式第１６号</vt:lpstr>
      <vt:lpstr>様式第２３号</vt:lpstr>
      <vt:lpstr>データベース</vt:lpstr>
      <vt:lpstr>金物・A工法一覧表</vt:lpstr>
      <vt:lpstr>同意書（情報）</vt:lpstr>
      <vt:lpstr>様式第１７号</vt:lpstr>
      <vt:lpstr>【1.5倍】</vt:lpstr>
      <vt:lpstr>【２倍】</vt:lpstr>
      <vt:lpstr>【３倍】</vt:lpstr>
      <vt:lpstr>委任状!Print_Area</vt:lpstr>
      <vt:lpstr>金物・A工法一覧表!Print_Area</vt:lpstr>
      <vt:lpstr>事業同意書!Print_Area</vt:lpstr>
      <vt:lpstr>'同意書（情報）'!Print_Area</vt:lpstr>
      <vt:lpstr>'別紙（１-１）'!Print_Area</vt:lpstr>
      <vt:lpstr>'別紙（１４-１）'!Print_Area</vt:lpstr>
      <vt:lpstr>'別紙（１－７）'!Print_Area</vt:lpstr>
      <vt:lpstr>'別紙（４-１）'!Print_Area</vt:lpstr>
      <vt:lpstr>'別紙（９-１）'!Print_Area</vt:lpstr>
      <vt:lpstr>様式第１２号!Print_Area</vt:lpstr>
      <vt:lpstr>様式第１３号!Print_Area</vt:lpstr>
      <vt:lpstr>様式第１４号!Print_Area</vt:lpstr>
      <vt:lpstr>様式第１６号!Print_Area</vt:lpstr>
      <vt:lpstr>様式第１７号!Print_Area</vt:lpstr>
      <vt:lpstr>'様式第１９－１号'!Print_Area</vt:lpstr>
      <vt:lpstr>様式第１号!Print_Area</vt:lpstr>
      <vt:lpstr>様式第２０号!Print_Area</vt:lpstr>
      <vt:lpstr>様式第２１号!Print_Area</vt:lpstr>
      <vt:lpstr>様式第２２号!Print_Area</vt:lpstr>
      <vt:lpstr>様式第２３号!Print_Area</vt:lpstr>
      <vt:lpstr>様式第４号!Print_Area</vt:lpstr>
      <vt:lpstr>様式第７号!Print_Area</vt:lpstr>
      <vt:lpstr>様式第９号!Print_Area</vt:lpstr>
      <vt:lpstr>い</vt:lpstr>
      <vt:lpstr>かすがい</vt:lpstr>
      <vt:lpstr>コーナー</vt:lpstr>
      <vt:lpstr>ち</vt:lpstr>
      <vt:lpstr>と</vt:lpstr>
      <vt:lpstr>に</vt:lpstr>
      <vt:lpstr>ぬ</vt:lpstr>
      <vt:lpstr>は</vt:lpstr>
      <vt:lpstr>へ</vt:lpstr>
      <vt:lpstr>ほ</vt:lpstr>
      <vt:lpstr>り</vt:lpstr>
      <vt:lpstr>ろ</vt:lpstr>
      <vt:lpstr>を</vt:lpstr>
      <vt:lpstr>'別紙（１－７）'!監氏名</vt:lpstr>
      <vt:lpstr>監氏名</vt:lpstr>
      <vt:lpstr>'別紙（１－７）'!監社名</vt:lpstr>
      <vt:lpstr>監社名</vt:lpstr>
      <vt:lpstr>'別紙（１－７）'!監住所</vt:lpstr>
      <vt:lpstr>監住所</vt:lpstr>
      <vt:lpstr>'別紙（１－７）'!監電話</vt:lpstr>
      <vt:lpstr>監電話</vt:lpstr>
      <vt:lpstr>'別紙（１－７）'!工氏名</vt:lpstr>
      <vt:lpstr>工氏名</vt:lpstr>
      <vt:lpstr>'別紙（１－７）'!工社名</vt:lpstr>
      <vt:lpstr>工社名</vt:lpstr>
      <vt:lpstr>'別紙（１－７）'!工住所</vt:lpstr>
      <vt:lpstr>工住所</vt:lpstr>
      <vt:lpstr>'別紙（１－７）'!工電話</vt:lpstr>
      <vt:lpstr>工電話</vt:lpstr>
      <vt:lpstr>金物・A工法一覧表!告示</vt:lpstr>
      <vt:lpstr>申請者氏名</vt:lpstr>
      <vt:lpstr>申請者住所</vt:lpstr>
      <vt:lpstr>申請者電話番号</vt:lpstr>
      <vt:lpstr>'別紙（１－７）'!設氏名</vt:lpstr>
      <vt:lpstr>設氏名</vt:lpstr>
      <vt:lpstr>'別紙（１－７）'!設社名</vt:lpstr>
      <vt:lpstr>設社名</vt:lpstr>
      <vt:lpstr>'別紙（１－７）'!設住所</vt:lpstr>
      <vt:lpstr>設住所</vt:lpstr>
      <vt:lpstr>'別紙（１－７）'!設電話</vt:lpstr>
      <vt:lpstr>設電話</vt:lpstr>
      <vt:lpstr>'別紙（１－７）'!和暦</vt:lpstr>
      <vt:lpstr>和暦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H28-DPC-211</cp:lastModifiedBy>
  <cp:lastPrinted>2025-05-08T11:35:34Z</cp:lastPrinted>
  <dcterms:modified xsi:type="dcterms:W3CDTF">2025-05-08T12:23:02Z</dcterms:modified>
</cp:coreProperties>
</file>